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Общая\490_ОПТ\02_Общая\16____ТРУДОУСТРОЙСТВО\Сайт, ВК\Вакансии 26.12\Липецкая область\"/>
    </mc:Choice>
  </mc:AlternateContent>
  <bookViews>
    <workbookView xWindow="0" yWindow="0" windowWidth="28770" windowHeight="12360"/>
  </bookViews>
  <sheets>
    <sheet name="Лист2" sheetId="2" r:id="rId1"/>
    <sheet name="Лист3" sheetId="3" r:id="rId2"/>
  </sheets>
  <definedNames>
    <definedName name="_xlnm._FilterDatabase" localSheetId="0" hidden="1">Лист2!$A$3:$P$273</definedName>
    <definedName name="_xlnm._FilterDatabase" localSheetId="1" hidden="1">Лист3!$A$4:$M$121</definedName>
  </definedNames>
  <calcPr calcId="152511"/>
</workbook>
</file>

<file path=xl/calcChain.xml><?xml version="1.0" encoding="utf-8"?>
<calcChain xmlns="http://schemas.openxmlformats.org/spreadsheetml/2006/main">
  <c r="J192" i="2" l="1"/>
  <c r="M192" i="2"/>
  <c r="J266" i="2"/>
  <c r="M266" i="2"/>
  <c r="J193" i="2" l="1"/>
  <c r="M193" i="2"/>
  <c r="J195" i="2"/>
  <c r="M195" i="2"/>
  <c r="C121" i="3" l="1"/>
  <c r="C120" i="3"/>
  <c r="C119" i="3"/>
  <c r="C118" i="3"/>
  <c r="F118" i="3" s="1"/>
  <c r="C117" i="3"/>
  <c r="F117" i="3" s="1"/>
  <c r="C116" i="3"/>
  <c r="G116" i="3" s="1"/>
  <c r="C115" i="3"/>
  <c r="H115" i="3" s="1"/>
  <c r="C114" i="3"/>
  <c r="F114" i="3" s="1"/>
  <c r="C113" i="3"/>
  <c r="E113" i="3" s="1"/>
  <c r="C112" i="3"/>
  <c r="E112" i="3" s="1"/>
  <c r="C110" i="3"/>
  <c r="G110" i="3" s="1"/>
  <c r="C109" i="3"/>
  <c r="E109" i="3" s="1"/>
  <c r="C108" i="3"/>
  <c r="D108" i="3" s="1"/>
  <c r="C107" i="3"/>
  <c r="C106" i="3"/>
  <c r="C105" i="3"/>
  <c r="C104" i="3"/>
  <c r="C103" i="3"/>
  <c r="G103" i="3" s="1"/>
  <c r="C102" i="3"/>
  <c r="F102" i="3" s="1"/>
  <c r="C101" i="3"/>
  <c r="E101" i="3" s="1"/>
  <c r="C99" i="3"/>
  <c r="E99" i="3" s="1"/>
  <c r="C98" i="3"/>
  <c r="C97" i="3"/>
  <c r="C96" i="3"/>
  <c r="F96" i="3" s="1"/>
  <c r="C95" i="3"/>
  <c r="E95" i="3" s="1"/>
  <c r="C94" i="3"/>
  <c r="C93" i="3"/>
  <c r="C92" i="3"/>
  <c r="L91" i="3"/>
  <c r="C90" i="3"/>
  <c r="F90" i="3" s="1"/>
  <c r="C89" i="3"/>
  <c r="G89" i="3" s="1"/>
  <c r="C88" i="3"/>
  <c r="E88" i="3" s="1"/>
  <c r="C87" i="3"/>
  <c r="G87" i="3" s="1"/>
  <c r="C86" i="3"/>
  <c r="C85" i="3"/>
  <c r="F85" i="3" s="1"/>
  <c r="C84" i="3"/>
  <c r="G84" i="3" s="1"/>
  <c r="C83" i="3"/>
  <c r="F83" i="3" s="1"/>
  <c r="C82" i="3"/>
  <c r="G82" i="3" s="1"/>
  <c r="C81" i="3"/>
  <c r="G81" i="3" s="1"/>
  <c r="C80" i="3"/>
  <c r="G80" i="3" s="1"/>
  <c r="C79" i="3"/>
  <c r="C78" i="3"/>
  <c r="C77" i="3"/>
  <c r="G77" i="3" s="1"/>
  <c r="C76" i="3"/>
  <c r="L75" i="3"/>
  <c r="C74" i="3"/>
  <c r="F74" i="3" s="1"/>
  <c r="C73" i="3"/>
  <c r="E73" i="3" s="1"/>
  <c r="C72" i="3"/>
  <c r="G72" i="3" s="1"/>
  <c r="C71" i="3"/>
  <c r="C70" i="3"/>
  <c r="F70" i="3" s="1"/>
  <c r="C69" i="3"/>
  <c r="C68" i="3"/>
  <c r="E68" i="3" s="1"/>
  <c r="C67" i="3"/>
  <c r="C66" i="3"/>
  <c r="C65" i="3"/>
  <c r="G65" i="3" s="1"/>
  <c r="C64" i="3"/>
  <c r="C62" i="3"/>
  <c r="G62" i="3" s="1"/>
  <c r="C61" i="3"/>
  <c r="F61" i="3" s="1"/>
  <c r="C60" i="3"/>
  <c r="G60" i="3" s="1"/>
  <c r="C59" i="3"/>
  <c r="E59" i="3" s="1"/>
  <c r="C58" i="3"/>
  <c r="C57" i="3"/>
  <c r="G57" i="3" s="1"/>
  <c r="C56" i="3"/>
  <c r="F56" i="3" s="1"/>
  <c r="C55" i="3"/>
  <c r="G55" i="3" s="1"/>
  <c r="C53" i="3"/>
  <c r="F53" i="3" s="1"/>
  <c r="C52" i="3"/>
  <c r="G52" i="3" s="1"/>
  <c r="C51" i="3"/>
  <c r="E51" i="3" s="1"/>
  <c r="C50" i="3"/>
  <c r="G50" i="3" s="1"/>
  <c r="C49" i="3"/>
  <c r="C48" i="3"/>
  <c r="G48" i="3" s="1"/>
  <c r="C47" i="3"/>
  <c r="G47" i="3" s="1"/>
  <c r="C46" i="3"/>
  <c r="F46" i="3" s="1"/>
  <c r="C44" i="3"/>
  <c r="E44" i="3" s="1"/>
  <c r="C43" i="3"/>
  <c r="C42" i="3"/>
  <c r="G42" i="3" s="1"/>
  <c r="C41" i="3"/>
  <c r="G41" i="3" s="1"/>
  <c r="C40" i="3"/>
  <c r="E40" i="3" s="1"/>
  <c r="C39" i="3"/>
  <c r="G39" i="3" s="1"/>
  <c r="C38" i="3"/>
  <c r="E38" i="3" s="1"/>
  <c r="C37" i="3"/>
  <c r="G37" i="3" s="1"/>
  <c r="C36" i="3"/>
  <c r="F36" i="3" s="1"/>
  <c r="C35" i="3"/>
  <c r="E35" i="3" s="1"/>
  <c r="C34" i="3"/>
  <c r="H34" i="3" s="1"/>
  <c r="C33" i="3"/>
  <c r="H33" i="3" s="1"/>
  <c r="C32" i="3"/>
  <c r="H32" i="3" s="1"/>
  <c r="C31" i="3"/>
  <c r="H31" i="3" s="1"/>
  <c r="L30" i="3"/>
  <c r="C29" i="3"/>
  <c r="E29" i="3" s="1"/>
  <c r="C28" i="3"/>
  <c r="E28" i="3" s="1"/>
  <c r="C27" i="3"/>
  <c r="G27" i="3" s="1"/>
  <c r="L26" i="3"/>
  <c r="C25" i="3"/>
  <c r="H25" i="3" s="1"/>
  <c r="C24" i="3"/>
  <c r="F24" i="3" s="1"/>
  <c r="C23" i="3"/>
  <c r="F23" i="3" s="1"/>
  <c r="C21" i="3"/>
  <c r="G21" i="3" s="1"/>
  <c r="C20" i="3"/>
  <c r="F20" i="3" s="1"/>
  <c r="C19" i="3"/>
  <c r="F19" i="3" s="1"/>
  <c r="C18" i="3"/>
  <c r="F18" i="3" s="1"/>
  <c r="C17" i="3"/>
  <c r="G17" i="3" s="1"/>
  <c r="C16" i="3"/>
  <c r="G16" i="3" s="1"/>
  <c r="C15" i="3"/>
  <c r="G15" i="3" s="1"/>
  <c r="C14" i="3"/>
  <c r="F14" i="3" s="1"/>
  <c r="C12" i="3"/>
  <c r="F12" i="3" s="1"/>
  <c r="C11" i="3"/>
  <c r="F11" i="3" s="1"/>
  <c r="C10" i="3"/>
  <c r="E10" i="3" s="1"/>
  <c r="C9" i="3"/>
  <c r="H9" i="3" s="1"/>
  <c r="C8" i="3"/>
  <c r="G8" i="3" s="1"/>
  <c r="C7" i="3"/>
  <c r="G7" i="3" s="1"/>
  <c r="C6" i="3"/>
  <c r="F6" i="3" s="1"/>
  <c r="F95" i="3" l="1"/>
  <c r="G19" i="3"/>
  <c r="F48" i="3"/>
  <c r="G9" i="3"/>
  <c r="F103" i="3"/>
  <c r="F55" i="3"/>
  <c r="E18" i="3"/>
  <c r="F65" i="3"/>
  <c r="F82" i="3"/>
  <c r="E8" i="3"/>
  <c r="D50" i="3"/>
  <c r="E53" i="3"/>
  <c r="E90" i="3"/>
  <c r="G108" i="3"/>
  <c r="G61" i="3"/>
  <c r="F34" i="3"/>
  <c r="D37" i="3"/>
  <c r="F44" i="3"/>
  <c r="G74" i="3"/>
  <c r="F77" i="3"/>
  <c r="F113" i="3"/>
  <c r="F8" i="3"/>
  <c r="F27" i="3"/>
  <c r="G85" i="3"/>
  <c r="G25" i="3"/>
  <c r="E33" i="3"/>
  <c r="F73" i="3"/>
  <c r="G73" i="3"/>
  <c r="I73" i="3" s="1"/>
  <c r="J73" i="3" s="1"/>
  <c r="L73" i="3" s="1"/>
  <c r="F81" i="3"/>
  <c r="G83" i="3"/>
  <c r="F110" i="3"/>
  <c r="G117" i="3"/>
  <c r="G11" i="3"/>
  <c r="D17" i="3"/>
  <c r="F9" i="3"/>
  <c r="G10" i="3"/>
  <c r="E16" i="3"/>
  <c r="F28" i="3"/>
  <c r="E36" i="3"/>
  <c r="F47" i="3"/>
  <c r="F59" i="3"/>
  <c r="E110" i="3"/>
  <c r="F112" i="3"/>
  <c r="E85" i="3"/>
  <c r="F87" i="3"/>
  <c r="F60" i="3"/>
  <c r="E72" i="3"/>
  <c r="F99" i="3"/>
  <c r="F116" i="3"/>
  <c r="F10" i="3"/>
  <c r="D16" i="3"/>
  <c r="E17" i="3"/>
  <c r="G20" i="3"/>
  <c r="F33" i="3"/>
  <c r="D52" i="3"/>
  <c r="G70" i="3"/>
  <c r="F72" i="3"/>
  <c r="G88" i="3"/>
  <c r="G90" i="3"/>
  <c r="E32" i="3"/>
  <c r="D8" i="3"/>
  <c r="E9" i="3"/>
  <c r="G12" i="3"/>
  <c r="F29" i="3"/>
  <c r="F31" i="3"/>
  <c r="E34" i="3"/>
  <c r="F35" i="3"/>
  <c r="G36" i="3"/>
  <c r="E39" i="3"/>
  <c r="F40" i="3"/>
  <c r="G46" i="3"/>
  <c r="G56" i="3"/>
  <c r="G68" i="3"/>
  <c r="E70" i="3"/>
  <c r="D72" i="3"/>
  <c r="F80" i="3"/>
  <c r="E81" i="3"/>
  <c r="E82" i="3"/>
  <c r="F88" i="3"/>
  <c r="G96" i="3"/>
  <c r="F101" i="3"/>
  <c r="G114" i="3"/>
  <c r="G118" i="3"/>
  <c r="F39" i="3"/>
  <c r="H68" i="3"/>
  <c r="F41" i="3"/>
  <c r="D80" i="3"/>
  <c r="E102" i="3"/>
  <c r="G115" i="3"/>
  <c r="G14" i="3"/>
  <c r="F16" i="3"/>
  <c r="F17" i="3"/>
  <c r="G18" i="3"/>
  <c r="E31" i="3"/>
  <c r="F32" i="3"/>
  <c r="D39" i="3"/>
  <c r="E52" i="3"/>
  <c r="G59" i="3"/>
  <c r="E80" i="3"/>
  <c r="D81" i="3"/>
  <c r="D82" i="3"/>
  <c r="E83" i="3"/>
  <c r="F49" i="3"/>
  <c r="E49" i="3"/>
  <c r="G6" i="3"/>
  <c r="F67" i="3"/>
  <c r="G67" i="3"/>
  <c r="E67" i="3"/>
  <c r="F69" i="3"/>
  <c r="G69" i="3"/>
  <c r="E69" i="3"/>
  <c r="E76" i="3"/>
  <c r="G76" i="3"/>
  <c r="F76" i="3"/>
  <c r="F86" i="3"/>
  <c r="G86" i="3"/>
  <c r="E86" i="3"/>
  <c r="G94" i="3"/>
  <c r="F94" i="3"/>
  <c r="E94" i="3"/>
  <c r="F105" i="3"/>
  <c r="E105" i="3"/>
  <c r="H105" i="3"/>
  <c r="F120" i="3"/>
  <c r="E120" i="3"/>
  <c r="G120" i="3"/>
  <c r="H21" i="3"/>
  <c r="G23" i="3"/>
  <c r="G24" i="3"/>
  <c r="G43" i="3"/>
  <c r="F43" i="3"/>
  <c r="G49" i="3"/>
  <c r="G58" i="3"/>
  <c r="F58" i="3"/>
  <c r="E66" i="3"/>
  <c r="G66" i="3"/>
  <c r="H69" i="3"/>
  <c r="D86" i="3"/>
  <c r="F7" i="3"/>
  <c r="H11" i="3"/>
  <c r="E14" i="3"/>
  <c r="F15" i="3"/>
  <c r="H19" i="3"/>
  <c r="E21" i="3"/>
  <c r="D23" i="3"/>
  <c r="D24" i="3"/>
  <c r="E25" i="3"/>
  <c r="H27" i="3"/>
  <c r="G28" i="3"/>
  <c r="G29" i="3"/>
  <c r="G31" i="3"/>
  <c r="G32" i="3"/>
  <c r="G33" i="3"/>
  <c r="G34" i="3"/>
  <c r="G35" i="3"/>
  <c r="F42" i="3"/>
  <c r="E42" i="3"/>
  <c r="E43" i="3"/>
  <c r="F57" i="3"/>
  <c r="E57" i="3"/>
  <c r="E58" i="3"/>
  <c r="D64" i="3"/>
  <c r="G64" i="3"/>
  <c r="F64" i="3"/>
  <c r="F66" i="3"/>
  <c r="G71" i="3"/>
  <c r="F71" i="3"/>
  <c r="F78" i="3"/>
  <c r="G78" i="3"/>
  <c r="F93" i="3"/>
  <c r="E93" i="3"/>
  <c r="G93" i="3"/>
  <c r="D93" i="3"/>
  <c r="F104" i="3"/>
  <c r="E104" i="3"/>
  <c r="H104" i="3"/>
  <c r="F106" i="3"/>
  <c r="E106" i="3"/>
  <c r="H106" i="3"/>
  <c r="F121" i="3"/>
  <c r="E121" i="3"/>
  <c r="G121" i="3"/>
  <c r="F92" i="3"/>
  <c r="E92" i="3"/>
  <c r="G92" i="3"/>
  <c r="D92" i="3"/>
  <c r="F107" i="3"/>
  <c r="E107" i="3"/>
  <c r="D6" i="3"/>
  <c r="E7" i="3"/>
  <c r="E15" i="3"/>
  <c r="I15" i="3" s="1"/>
  <c r="H67" i="3"/>
  <c r="H76" i="3"/>
  <c r="G79" i="3"/>
  <c r="F79" i="3"/>
  <c r="E79" i="3"/>
  <c r="G98" i="3"/>
  <c r="F98" i="3"/>
  <c r="E98" i="3"/>
  <c r="G105" i="3"/>
  <c r="G107" i="3"/>
  <c r="D120" i="3"/>
  <c r="E6" i="3"/>
  <c r="E11" i="3"/>
  <c r="E12" i="3"/>
  <c r="E19" i="3"/>
  <c r="E20" i="3"/>
  <c r="F21" i="3"/>
  <c r="E23" i="3"/>
  <c r="E24" i="3"/>
  <c r="F25" i="3"/>
  <c r="I25" i="3" s="1"/>
  <c r="E27" i="3"/>
  <c r="D28" i="3"/>
  <c r="D29" i="3"/>
  <c r="F37" i="3"/>
  <c r="E37" i="3"/>
  <c r="G38" i="3"/>
  <c r="F38" i="3"/>
  <c r="F50" i="3"/>
  <c r="E50" i="3"/>
  <c r="G51" i="3"/>
  <c r="F51" i="3"/>
  <c r="E61" i="3"/>
  <c r="D61" i="3"/>
  <c r="F62" i="3"/>
  <c r="E62" i="3"/>
  <c r="E64" i="3"/>
  <c r="E71" i="3"/>
  <c r="E78" i="3"/>
  <c r="G104" i="3"/>
  <c r="G106" i="3"/>
  <c r="F119" i="3"/>
  <c r="E119" i="3"/>
  <c r="G119" i="3"/>
  <c r="D121" i="3"/>
  <c r="G40" i="3"/>
  <c r="G44" i="3"/>
  <c r="H46" i="3"/>
  <c r="H47" i="3"/>
  <c r="F52" i="3"/>
  <c r="G53" i="3"/>
  <c r="H55" i="3"/>
  <c r="D65" i="3"/>
  <c r="E84" i="3"/>
  <c r="E89" i="3"/>
  <c r="F97" i="3"/>
  <c r="E97" i="3"/>
  <c r="E41" i="3"/>
  <c r="E46" i="3"/>
  <c r="E47" i="3"/>
  <c r="E48" i="3"/>
  <c r="E55" i="3"/>
  <c r="E56" i="3"/>
  <c r="E60" i="3"/>
  <c r="E65" i="3"/>
  <c r="F68" i="3"/>
  <c r="E74" i="3"/>
  <c r="I74" i="3" s="1"/>
  <c r="E77" i="3"/>
  <c r="F84" i="3"/>
  <c r="E87" i="3"/>
  <c r="F89" i="3"/>
  <c r="G97" i="3"/>
  <c r="F108" i="3"/>
  <c r="E108" i="3"/>
  <c r="G109" i="3"/>
  <c r="F109" i="3"/>
  <c r="F115" i="3"/>
  <c r="E115" i="3"/>
  <c r="E116" i="3"/>
  <c r="H116" i="3"/>
  <c r="D116" i="3"/>
  <c r="G95" i="3"/>
  <c r="I95" i="3" s="1"/>
  <c r="G99" i="3"/>
  <c r="G101" i="3"/>
  <c r="G102" i="3"/>
  <c r="G112" i="3"/>
  <c r="G113" i="3"/>
  <c r="H117" i="3"/>
  <c r="E96" i="3"/>
  <c r="D101" i="3"/>
  <c r="D102" i="3"/>
  <c r="E103" i="3"/>
  <c r="D112" i="3"/>
  <c r="D113" i="3"/>
  <c r="E114" i="3"/>
  <c r="E117" i="3"/>
  <c r="E118" i="3"/>
  <c r="I103" i="3" l="1"/>
  <c r="J103" i="3" s="1"/>
  <c r="L103" i="3" s="1"/>
  <c r="I82" i="3"/>
  <c r="I18" i="3"/>
  <c r="J18" i="3" s="1"/>
  <c r="L18" i="3" s="1"/>
  <c r="I49" i="3"/>
  <c r="I10" i="3"/>
  <c r="J10" i="3" s="1"/>
  <c r="L10" i="3" s="1"/>
  <c r="I110" i="3"/>
  <c r="J110" i="3" s="1"/>
  <c r="L110" i="3" s="1"/>
  <c r="I77" i="3"/>
  <c r="J77" i="3" s="1"/>
  <c r="L77" i="3" s="1"/>
  <c r="I85" i="3"/>
  <c r="J85" i="3" s="1"/>
  <c r="L85" i="3" s="1"/>
  <c r="I87" i="3"/>
  <c r="J87" i="3" s="1"/>
  <c r="L87" i="3" s="1"/>
  <c r="I59" i="3"/>
  <c r="J59" i="3" s="1"/>
  <c r="L59" i="3" s="1"/>
  <c r="I9" i="3"/>
  <c r="J9" i="3" s="1"/>
  <c r="L9" i="3" s="1"/>
  <c r="I68" i="3"/>
  <c r="I14" i="3"/>
  <c r="J14" i="3" s="1"/>
  <c r="L14" i="3" s="1"/>
  <c r="I58" i="3"/>
  <c r="J58" i="3" s="1"/>
  <c r="L58" i="3" s="1"/>
  <c r="I90" i="3"/>
  <c r="J90" i="3" s="1"/>
  <c r="L90" i="3" s="1"/>
  <c r="I16" i="3"/>
  <c r="J16" i="3" s="1"/>
  <c r="L16" i="3" s="1"/>
  <c r="I72" i="3"/>
  <c r="J72" i="3" s="1"/>
  <c r="L72" i="3" s="1"/>
  <c r="I36" i="3"/>
  <c r="J36" i="3" s="1"/>
  <c r="L36" i="3" s="1"/>
  <c r="I78" i="3"/>
  <c r="J78" i="3" s="1"/>
  <c r="L78" i="3" s="1"/>
  <c r="I52" i="3"/>
  <c r="J52" i="3" s="1"/>
  <c r="L52" i="3" s="1"/>
  <c r="I40" i="3"/>
  <c r="J40" i="3" s="1"/>
  <c r="L40" i="3" s="1"/>
  <c r="I38" i="3"/>
  <c r="J38" i="3" s="1"/>
  <c r="L38" i="3" s="1"/>
  <c r="I29" i="3"/>
  <c r="J29" i="3" s="1"/>
  <c r="L29" i="3" s="1"/>
  <c r="I108" i="3"/>
  <c r="J108" i="3" s="1"/>
  <c r="L108" i="3" s="1"/>
  <c r="I107" i="3"/>
  <c r="J107" i="3" s="1"/>
  <c r="L107" i="3" s="1"/>
  <c r="I8" i="3"/>
  <c r="J8" i="3" s="1"/>
  <c r="L8" i="3" s="1"/>
  <c r="I83" i="3"/>
  <c r="J83" i="3" s="1"/>
  <c r="L83" i="3" s="1"/>
  <c r="I88" i="3"/>
  <c r="J88" i="3" s="1"/>
  <c r="L88" i="3" s="1"/>
  <c r="I17" i="3"/>
  <c r="J17" i="3" s="1"/>
  <c r="L17" i="3" s="1"/>
  <c r="I47" i="3"/>
  <c r="J47" i="3" s="1"/>
  <c r="L47" i="3" s="1"/>
  <c r="I71" i="3"/>
  <c r="J71" i="3" s="1"/>
  <c r="L71" i="3" s="1"/>
  <c r="I23" i="3"/>
  <c r="J23" i="3" s="1"/>
  <c r="L23" i="3" s="1"/>
  <c r="I35" i="3"/>
  <c r="J35" i="3" s="1"/>
  <c r="L35" i="3" s="1"/>
  <c r="I31" i="3"/>
  <c r="J31" i="3" s="1"/>
  <c r="L31" i="3" s="1"/>
  <c r="I94" i="3"/>
  <c r="J94" i="3" s="1"/>
  <c r="L94" i="3" s="1"/>
  <c r="I70" i="3"/>
  <c r="J70" i="3" s="1"/>
  <c r="L70" i="3" s="1"/>
  <c r="I62" i="3"/>
  <c r="J62" i="3" s="1"/>
  <c r="L62" i="3" s="1"/>
  <c r="I66" i="3"/>
  <c r="J66" i="3" s="1"/>
  <c r="L66" i="3" s="1"/>
  <c r="I113" i="3"/>
  <c r="J113" i="3" s="1"/>
  <c r="L113" i="3" s="1"/>
  <c r="I50" i="3"/>
  <c r="J50" i="3" s="1"/>
  <c r="L50" i="3" s="1"/>
  <c r="I11" i="3"/>
  <c r="J11" i="3" s="1"/>
  <c r="L11" i="3" s="1"/>
  <c r="I67" i="3"/>
  <c r="J67" i="3" s="1"/>
  <c r="L67" i="3" s="1"/>
  <c r="J82" i="3"/>
  <c r="L82" i="3" s="1"/>
  <c r="I39" i="3"/>
  <c r="J39" i="3" s="1"/>
  <c r="L39" i="3" s="1"/>
  <c r="I114" i="3"/>
  <c r="J114" i="3" s="1"/>
  <c r="L114" i="3" s="1"/>
  <c r="I104" i="3"/>
  <c r="J104" i="3" s="1"/>
  <c r="L104" i="3" s="1"/>
  <c r="I93" i="3"/>
  <c r="J93" i="3" s="1"/>
  <c r="L93" i="3" s="1"/>
  <c r="I24" i="3"/>
  <c r="J24" i="3" s="1"/>
  <c r="L24" i="3" s="1"/>
  <c r="I105" i="3"/>
  <c r="J105" i="3" s="1"/>
  <c r="L105" i="3" s="1"/>
  <c r="J49" i="3"/>
  <c r="L49" i="3" s="1"/>
  <c r="I119" i="3"/>
  <c r="J119" i="3" s="1"/>
  <c r="L119" i="3" s="1"/>
  <c r="J15" i="3"/>
  <c r="L15" i="3" s="1"/>
  <c r="I64" i="3"/>
  <c r="J64" i="3" s="1"/>
  <c r="L64" i="3" s="1"/>
  <c r="I43" i="3"/>
  <c r="J43" i="3" s="1"/>
  <c r="L43" i="3" s="1"/>
  <c r="I21" i="3"/>
  <c r="J21" i="3" s="1"/>
  <c r="L21" i="3" s="1"/>
  <c r="I69" i="3"/>
  <c r="J69" i="3" s="1"/>
  <c r="L69" i="3" s="1"/>
  <c r="I102" i="3"/>
  <c r="I46" i="3"/>
  <c r="J46" i="3" s="1"/>
  <c r="L46" i="3" s="1"/>
  <c r="I89" i="3"/>
  <c r="J89" i="3" s="1"/>
  <c r="L89" i="3" s="1"/>
  <c r="I65" i="3"/>
  <c r="J65" i="3" s="1"/>
  <c r="L65" i="3" s="1"/>
  <c r="I121" i="3"/>
  <c r="I109" i="3"/>
  <c r="J109" i="3" s="1"/>
  <c r="L109" i="3" s="1"/>
  <c r="I61" i="3"/>
  <c r="J61" i="3" s="1"/>
  <c r="L61" i="3" s="1"/>
  <c r="I6" i="3"/>
  <c r="J6" i="3" s="1"/>
  <c r="L6" i="3" s="1"/>
  <c r="I86" i="3"/>
  <c r="J86" i="3" s="1"/>
  <c r="L86" i="3" s="1"/>
  <c r="I80" i="3"/>
  <c r="J80" i="3" s="1"/>
  <c r="L80" i="3" s="1"/>
  <c r="I81" i="3"/>
  <c r="J81" i="3" s="1"/>
  <c r="L81" i="3" s="1"/>
  <c r="I97" i="3"/>
  <c r="J97" i="3" s="1"/>
  <c r="L97" i="3" s="1"/>
  <c r="J25" i="3"/>
  <c r="L25" i="3" s="1"/>
  <c r="I118" i="3"/>
  <c r="J118" i="3" s="1"/>
  <c r="L118" i="3" s="1"/>
  <c r="I115" i="3"/>
  <c r="J115" i="3" s="1"/>
  <c r="L115" i="3" s="1"/>
  <c r="J74" i="3"/>
  <c r="L74" i="3" s="1"/>
  <c r="J68" i="3"/>
  <c r="L68" i="3" s="1"/>
  <c r="I60" i="3"/>
  <c r="J60" i="3" s="1"/>
  <c r="L60" i="3" s="1"/>
  <c r="I99" i="3"/>
  <c r="J99" i="3" s="1"/>
  <c r="L99" i="3" s="1"/>
  <c r="I98" i="3"/>
  <c r="J98" i="3" s="1"/>
  <c r="L98" i="3" s="1"/>
  <c r="I106" i="3"/>
  <c r="J106" i="3" s="1"/>
  <c r="L106" i="3" s="1"/>
  <c r="I20" i="3"/>
  <c r="J20" i="3" s="1"/>
  <c r="L20" i="3" s="1"/>
  <c r="I55" i="3"/>
  <c r="J55" i="3" s="1"/>
  <c r="L55" i="3" s="1"/>
  <c r="I120" i="3"/>
  <c r="J120" i="3" s="1"/>
  <c r="L120" i="3" s="1"/>
  <c r="I76" i="3"/>
  <c r="J76" i="3" s="1"/>
  <c r="L76" i="3" s="1"/>
  <c r="I34" i="3"/>
  <c r="J34" i="3" s="1"/>
  <c r="L34" i="3" s="1"/>
  <c r="I7" i="3"/>
  <c r="J7" i="3" s="1"/>
  <c r="L7" i="3" s="1"/>
  <c r="I79" i="3"/>
  <c r="J79" i="3" s="1"/>
  <c r="L79" i="3" s="1"/>
  <c r="I19" i="3"/>
  <c r="J19" i="3" s="1"/>
  <c r="L19" i="3" s="1"/>
  <c r="I33" i="3"/>
  <c r="J33" i="3" s="1"/>
  <c r="L33" i="3" s="1"/>
  <c r="I51" i="3"/>
  <c r="J51" i="3" s="1"/>
  <c r="L51" i="3" s="1"/>
  <c r="J121" i="3"/>
  <c r="L121" i="3" s="1"/>
  <c r="I37" i="3"/>
  <c r="J37" i="3" s="1"/>
  <c r="L37" i="3" s="1"/>
  <c r="J102" i="3"/>
  <c r="L102" i="3" s="1"/>
  <c r="I96" i="3"/>
  <c r="J96" i="3" s="1"/>
  <c r="L96" i="3" s="1"/>
  <c r="I56" i="3"/>
  <c r="J56" i="3" s="1"/>
  <c r="L56" i="3" s="1"/>
  <c r="I48" i="3"/>
  <c r="J48" i="3" s="1"/>
  <c r="L48" i="3" s="1"/>
  <c r="I41" i="3"/>
  <c r="J41" i="3" s="1"/>
  <c r="L41" i="3" s="1"/>
  <c r="I12" i="3"/>
  <c r="J12" i="3" s="1"/>
  <c r="L12" i="3" s="1"/>
  <c r="I112" i="3"/>
  <c r="J112" i="3" s="1"/>
  <c r="L112" i="3" s="1"/>
  <c r="I53" i="3"/>
  <c r="J53" i="3" s="1"/>
  <c r="L53" i="3" s="1"/>
  <c r="I28" i="3"/>
  <c r="J28" i="3" s="1"/>
  <c r="L28" i="3" s="1"/>
  <c r="I92" i="3"/>
  <c r="J92" i="3" s="1"/>
  <c r="L92" i="3" s="1"/>
  <c r="J95" i="3"/>
  <c r="L95" i="3" s="1"/>
  <c r="I116" i="3"/>
  <c r="J116" i="3" s="1"/>
  <c r="L116" i="3" s="1"/>
  <c r="I101" i="3"/>
  <c r="J101" i="3" s="1"/>
  <c r="L101" i="3" s="1"/>
  <c r="I84" i="3"/>
  <c r="J84" i="3" s="1"/>
  <c r="L84" i="3" s="1"/>
  <c r="I117" i="3"/>
  <c r="J117" i="3" s="1"/>
  <c r="L117" i="3" s="1"/>
  <c r="I57" i="3"/>
  <c r="J57" i="3" s="1"/>
  <c r="L57" i="3" s="1"/>
  <c r="I42" i="3"/>
  <c r="J42" i="3" s="1"/>
  <c r="L42" i="3" s="1"/>
  <c r="I44" i="3"/>
  <c r="J44" i="3" s="1"/>
  <c r="L44" i="3" s="1"/>
  <c r="I32" i="3"/>
  <c r="J32" i="3" s="1"/>
  <c r="L32" i="3" s="1"/>
  <c r="I27" i="3"/>
  <c r="J27" i="3" s="1"/>
  <c r="L27" i="3" s="1"/>
  <c r="M245" i="2" l="1"/>
  <c r="J245" i="2"/>
  <c r="J5" i="2" l="1"/>
  <c r="J6" i="2"/>
  <c r="J7" i="2"/>
  <c r="J11" i="2"/>
  <c r="J12" i="2"/>
  <c r="J14" i="2"/>
  <c r="J20" i="2"/>
  <c r="J21" i="2"/>
  <c r="J23" i="2"/>
  <c r="J24" i="2"/>
  <c r="J25" i="2"/>
  <c r="J26" i="2"/>
  <c r="J28" i="2"/>
  <c r="J29" i="2"/>
  <c r="J30" i="2"/>
  <c r="J31" i="2"/>
  <c r="J32" i="2"/>
  <c r="J34" i="2"/>
  <c r="J36" i="2"/>
  <c r="J37" i="2"/>
  <c r="J39" i="2"/>
  <c r="J40" i="2"/>
  <c r="J41" i="2"/>
  <c r="J43" i="2"/>
  <c r="J44" i="2"/>
  <c r="J46" i="2"/>
  <c r="J47" i="2"/>
  <c r="J50" i="2"/>
  <c r="J51" i="2"/>
  <c r="J52" i="2"/>
  <c r="J53" i="2"/>
  <c r="J54" i="2"/>
  <c r="J56" i="2"/>
  <c r="J57" i="2"/>
  <c r="J58" i="2"/>
  <c r="J59" i="2"/>
  <c r="J61" i="2"/>
  <c r="J62" i="2"/>
  <c r="J63" i="2"/>
  <c r="J65" i="2"/>
  <c r="J77" i="2"/>
  <c r="J78" i="2"/>
  <c r="J79" i="2"/>
  <c r="J80" i="2"/>
  <c r="J81" i="2"/>
  <c r="J82" i="2"/>
  <c r="J85" i="2"/>
  <c r="J86" i="2"/>
  <c r="J87" i="2"/>
  <c r="J88" i="2"/>
  <c r="J89" i="2"/>
  <c r="J90" i="2"/>
  <c r="J92" i="2"/>
  <c r="J95" i="2"/>
  <c r="J96" i="2"/>
  <c r="J97" i="2"/>
  <c r="J99" i="2"/>
  <c r="J100" i="2"/>
  <c r="J101" i="2"/>
  <c r="J102" i="2"/>
  <c r="J103" i="2"/>
  <c r="J104" i="2"/>
  <c r="J105" i="2"/>
  <c r="J106" i="2"/>
  <c r="J107" i="2"/>
  <c r="J108" i="2"/>
  <c r="J109" i="2"/>
  <c r="J110" i="2"/>
  <c r="J111" i="2"/>
  <c r="J112" i="2"/>
  <c r="J113" i="2"/>
  <c r="J117" i="2"/>
  <c r="J118" i="2"/>
  <c r="J119" i="2"/>
  <c r="J120" i="2"/>
  <c r="J121" i="2"/>
  <c r="J122" i="2"/>
  <c r="J124" i="2"/>
  <c r="J125" i="2"/>
  <c r="J127" i="2"/>
  <c r="J128" i="2"/>
  <c r="J129" i="2"/>
  <c r="J130" i="2"/>
  <c r="J134" i="2"/>
  <c r="J135" i="2"/>
  <c r="J138" i="2"/>
  <c r="J140" i="2"/>
  <c r="J141" i="2"/>
  <c r="J142" i="2"/>
  <c r="J144" i="2"/>
  <c r="J147" i="2"/>
  <c r="J148" i="2"/>
  <c r="J150" i="2"/>
  <c r="J151" i="2"/>
  <c r="J152" i="2"/>
  <c r="J153" i="2"/>
  <c r="J154" i="2"/>
  <c r="J155" i="2"/>
  <c r="J156" i="2"/>
  <c r="J157" i="2"/>
  <c r="J158" i="2"/>
  <c r="J159" i="2"/>
  <c r="J160" i="2"/>
  <c r="J161" i="2"/>
  <c r="J165" i="2"/>
  <c r="J166" i="2"/>
  <c r="J167" i="2"/>
  <c r="J169" i="2"/>
  <c r="J173" i="2"/>
  <c r="J174" i="2"/>
  <c r="J176" i="2"/>
  <c r="J180" i="2"/>
  <c r="J181" i="2"/>
  <c r="J182" i="2"/>
  <c r="J183" i="2"/>
  <c r="J184" i="2"/>
  <c r="J185" i="2"/>
  <c r="J186" i="2"/>
  <c r="J187" i="2"/>
  <c r="J188" i="2"/>
  <c r="J189" i="2"/>
  <c r="J190" i="2"/>
  <c r="J196" i="2"/>
  <c r="J197" i="2"/>
  <c r="J203" i="2"/>
  <c r="J206" i="2"/>
  <c r="J207" i="2"/>
  <c r="J208" i="2"/>
  <c r="J210" i="2"/>
  <c r="J211" i="2"/>
  <c r="J215" i="2"/>
  <c r="J217" i="2"/>
  <c r="J218" i="2"/>
  <c r="J224" i="2"/>
  <c r="J226" i="2"/>
  <c r="J229" i="2"/>
  <c r="J233" i="2"/>
  <c r="J235" i="2"/>
  <c r="J236" i="2"/>
  <c r="J237" i="2"/>
  <c r="J240" i="2"/>
  <c r="J241" i="2"/>
  <c r="J251" i="2"/>
  <c r="J252" i="2"/>
  <c r="J253" i="2"/>
  <c r="J254" i="2"/>
  <c r="J259" i="2"/>
  <c r="J261" i="2"/>
  <c r="J262" i="2"/>
  <c r="J264" i="2"/>
  <c r="J269" i="2"/>
  <c r="M5" i="2" l="1"/>
  <c r="M6" i="2"/>
  <c r="M7" i="2"/>
  <c r="M11" i="2"/>
  <c r="M12" i="2"/>
  <c r="M14" i="2"/>
  <c r="M20" i="2"/>
  <c r="M21" i="2"/>
  <c r="M23" i="2"/>
  <c r="M24" i="2"/>
  <c r="M25" i="2"/>
  <c r="M26" i="2"/>
  <c r="M28" i="2"/>
  <c r="M29" i="2"/>
  <c r="M30" i="2"/>
  <c r="M31" i="2"/>
  <c r="M32" i="2"/>
  <c r="M34" i="2"/>
  <c r="M36" i="2"/>
  <c r="M37" i="2"/>
  <c r="M39" i="2"/>
  <c r="M40" i="2"/>
  <c r="M41" i="2"/>
  <c r="M43" i="2"/>
  <c r="M44" i="2"/>
  <c r="M46" i="2"/>
  <c r="M47" i="2"/>
  <c r="M50" i="2"/>
  <c r="M51" i="2"/>
  <c r="M52" i="2"/>
  <c r="M53" i="2"/>
  <c r="M54" i="2"/>
  <c r="M56" i="2"/>
  <c r="M57" i="2"/>
  <c r="M58" i="2"/>
  <c r="M59" i="2"/>
  <c r="M61" i="2"/>
  <c r="M62" i="2"/>
  <c r="M63" i="2"/>
  <c r="M65" i="2"/>
  <c r="M77" i="2"/>
  <c r="M78" i="2"/>
  <c r="M79" i="2"/>
  <c r="M80" i="2"/>
  <c r="M81" i="2"/>
  <c r="M82" i="2"/>
  <c r="M85" i="2"/>
  <c r="M86" i="2"/>
  <c r="M87" i="2"/>
  <c r="M88" i="2"/>
  <c r="M89" i="2"/>
  <c r="M90" i="2"/>
  <c r="M92" i="2"/>
  <c r="M96" i="2"/>
  <c r="M97" i="2"/>
  <c r="M99" i="2"/>
  <c r="M100" i="2"/>
  <c r="M101" i="2"/>
  <c r="M102" i="2"/>
  <c r="M103" i="2"/>
  <c r="M104" i="2"/>
  <c r="M105" i="2"/>
  <c r="M106" i="2"/>
  <c r="M107" i="2"/>
  <c r="M108" i="2"/>
  <c r="M109" i="2"/>
  <c r="M110" i="2"/>
  <c r="M111" i="2"/>
  <c r="M112" i="2"/>
  <c r="M113" i="2"/>
  <c r="M117" i="2"/>
  <c r="M118" i="2"/>
  <c r="M119" i="2"/>
  <c r="M120" i="2"/>
  <c r="M121" i="2"/>
  <c r="M122" i="2"/>
  <c r="M124" i="2"/>
  <c r="M125" i="2"/>
  <c r="M127" i="2"/>
  <c r="M128" i="2"/>
  <c r="M129" i="2"/>
  <c r="M130" i="2"/>
  <c r="M134" i="2"/>
  <c r="M135" i="2"/>
  <c r="M138" i="2"/>
  <c r="M140" i="2"/>
  <c r="M141" i="2"/>
  <c r="M142" i="2"/>
  <c r="M144" i="2"/>
  <c r="M147" i="2"/>
  <c r="M148" i="2"/>
  <c r="M150" i="2"/>
  <c r="M151" i="2"/>
  <c r="M152" i="2"/>
  <c r="M153" i="2"/>
  <c r="M154" i="2"/>
  <c r="M155" i="2"/>
  <c r="M156" i="2"/>
  <c r="M157" i="2"/>
  <c r="M158" i="2"/>
  <c r="M159" i="2"/>
  <c r="M160" i="2"/>
  <c r="M161" i="2"/>
  <c r="M165" i="2"/>
  <c r="M166" i="2"/>
  <c r="M167" i="2"/>
  <c r="M169" i="2"/>
  <c r="M173" i="2"/>
  <c r="M174" i="2"/>
  <c r="M176" i="2"/>
  <c r="M180" i="2"/>
  <c r="M181" i="2"/>
  <c r="M182" i="2"/>
  <c r="M183" i="2"/>
  <c r="M184" i="2"/>
  <c r="M185" i="2"/>
  <c r="M186" i="2"/>
  <c r="M187" i="2"/>
  <c r="M188" i="2"/>
  <c r="M189" i="2"/>
  <c r="M190" i="2"/>
  <c r="M196" i="2"/>
  <c r="M197" i="2"/>
  <c r="M203" i="2"/>
  <c r="M206" i="2"/>
  <c r="M207" i="2"/>
  <c r="M208" i="2"/>
  <c r="M210" i="2"/>
  <c r="M211" i="2"/>
  <c r="M215" i="2"/>
  <c r="M217" i="2"/>
  <c r="M218" i="2"/>
  <c r="M224" i="2"/>
  <c r="M226" i="2"/>
  <c r="M229" i="2"/>
  <c r="M233" i="2"/>
  <c r="M235" i="2"/>
  <c r="M236" i="2"/>
  <c r="M237" i="2"/>
  <c r="M240" i="2"/>
  <c r="M251" i="2"/>
  <c r="M252" i="2"/>
  <c r="M253" i="2"/>
  <c r="M254" i="2"/>
  <c r="M259" i="2"/>
  <c r="M261" i="2"/>
  <c r="M262" i="2"/>
  <c r="M264" i="2"/>
  <c r="M269" i="2"/>
  <c r="M4" i="2"/>
  <c r="J4" i="2"/>
</calcChain>
</file>

<file path=xl/sharedStrings.xml><?xml version="1.0" encoding="utf-8"?>
<sst xmlns="http://schemas.openxmlformats.org/spreadsheetml/2006/main" count="1361" uniqueCount="345">
  <si>
    <t>№ п/п</t>
  </si>
  <si>
    <t>врач-эндокринолог</t>
  </si>
  <si>
    <t>врач-инфекционист</t>
  </si>
  <si>
    <t>врач-эндоскопист</t>
  </si>
  <si>
    <t>врач функциональной диагностики</t>
  </si>
  <si>
    <t>врач-офтальмолог</t>
  </si>
  <si>
    <t>врач-невролог</t>
  </si>
  <si>
    <t>врач-пульмонолог</t>
  </si>
  <si>
    <t>врач-оториноларинголог</t>
  </si>
  <si>
    <t>врач-рентгенолог</t>
  </si>
  <si>
    <t>врач-педиатр участковый</t>
  </si>
  <si>
    <t>врач-онколог</t>
  </si>
  <si>
    <t>врач-психиатр</t>
  </si>
  <si>
    <t>врач-терапевт участковый</t>
  </si>
  <si>
    <t>врач-акушер-гинеколог</t>
  </si>
  <si>
    <t>врач-анестезиолог-реаниматолог</t>
  </si>
  <si>
    <t>врач-кардиолог</t>
  </si>
  <si>
    <t>врач-травматолог-ортопед</t>
  </si>
  <si>
    <t>врач-уролог</t>
  </si>
  <si>
    <t>врач по лечебной физкультуре</t>
  </si>
  <si>
    <t>врач-хирург</t>
  </si>
  <si>
    <t>врач-педиатр</t>
  </si>
  <si>
    <t>врач скорой медицинской помощи</t>
  </si>
  <si>
    <t>врач общей практики (семейный врач)</t>
  </si>
  <si>
    <t>врач-физиотерапевт</t>
  </si>
  <si>
    <t>врач-терапевт</t>
  </si>
  <si>
    <t>помощник врача-эпидемиолога</t>
  </si>
  <si>
    <t>врач клинической лабораторной диагностики</t>
  </si>
  <si>
    <t>врач-нейрохирург</t>
  </si>
  <si>
    <t xml:space="preserve">врач-педиатр </t>
  </si>
  <si>
    <t>врач-детский хирург</t>
  </si>
  <si>
    <t>врач-психиатр-нарколог</t>
  </si>
  <si>
    <t>врач-фтизиатр участковый</t>
  </si>
  <si>
    <t xml:space="preserve">врач-педиатр участковый </t>
  </si>
  <si>
    <t xml:space="preserve">врач-терапевт  участковый </t>
  </si>
  <si>
    <t>врач-стоматолог-терапевт</t>
  </si>
  <si>
    <t>врач-стоматолог-хирург</t>
  </si>
  <si>
    <t>врач-стоматолог детский</t>
  </si>
  <si>
    <t>врач-судебно-психиатрический эксперт</t>
  </si>
  <si>
    <t>врач инфекционист</t>
  </si>
  <si>
    <t>врач-дерматовенеролог</t>
  </si>
  <si>
    <t xml:space="preserve">врач-терапевт </t>
  </si>
  <si>
    <t>Наименование учреждения, в котором существует потребность в специалистах с высшим и средним медицинским и фармацевтическим образованием</t>
  </si>
  <si>
    <t>Количество вакантных  должностей</t>
  </si>
  <si>
    <t xml:space="preserve">врач общей практики (семейный врач) Отделения общей врачебной практики (семейной медицины) </t>
  </si>
  <si>
    <t>врач-ортодонт</t>
  </si>
  <si>
    <t>врач-психотерапевт</t>
  </si>
  <si>
    <t>Структурное подразделение(стационар, поликлиника)</t>
  </si>
  <si>
    <t>Примечание</t>
  </si>
  <si>
    <t>Государственное учреждение здравоохранения  «Хлевенская   районная больница»                                                                                                Код 8-474-77    2-14-64, 2-14-52                                                                            Главный врач Романовская Надежда Валерьевна</t>
  </si>
  <si>
    <t>Государственное учреждение здравоохранения «Областная детская больница»                                                                                         код 8-474-2, тел. 31-67-16,  31-45-41                                                      Главный врач Голобурдин Сергей Михайлович</t>
  </si>
  <si>
    <t>Государственное  учреждение здравоохранения «Липецкий областной противотуберкулезный диспансер»                                                  г. Липецк, ул. Космонавтов, 35/1                                                            Главный врач Старосельский Андрей Викторович                                        Код 8-474-2 тел.   55-22-01, 57-22-05</t>
  </si>
  <si>
    <t>Государственное учреждение здравоохранения «Липецкое областное бюро судебно-медицинской экспертизы»                                      г.Липецк, ул.Гришина,д.17                                                                        Код 8-474-2, тел.43-18-18, 43-20-74                                                           Главный врач Перевезенцев Виктор Иванович</t>
  </si>
  <si>
    <t>Наименование должности</t>
  </si>
  <si>
    <t>поликлиника</t>
  </si>
  <si>
    <t>стационар</t>
  </si>
  <si>
    <t>врач ультразвуковой диагностики</t>
  </si>
  <si>
    <t xml:space="preserve">врач-онколог </t>
  </si>
  <si>
    <t>Государственное учреждение здравоохранения  «Лебедянская  центральная районная больница»                                                                       г.Лебедянь, ул.Почтовая д.13                                                                    Код 8-474-66     5-24-54, 5-24-88                                                            Главный врач    Байцуров Алексей Николаевич</t>
  </si>
  <si>
    <t>Государственное учреждение здравоохранения  «Тербунская центральная районная больница»                                                                        Главный врач Габулов Олег Цараевич                                                              код. 8-47-74 2-96-60, 2-97-83</t>
  </si>
  <si>
    <t>отделение лучевой диагностики</t>
  </si>
  <si>
    <t>врач-нефролог</t>
  </si>
  <si>
    <t>Государственное учреждение здравоохранения «Центр  скорой медицинской помощи и медицины катастроф Липецкой области»                                                                                                             г. Липецк, ул. Титова, 6/4                                                                                  Код 8-474-2 тел.   22-94-04, 22-94-22                                                                                           Главный врач Игнатовский  Александр Евгеньевич</t>
  </si>
  <si>
    <t>Государственное учреждение здравоохранения «Липецкая областная клиническая больница»                                                                   г.Липецк, ул.Московская, д.6а ,                                                                     31-45-91, 31-40-22                                                                                                       Главный врач Гутевич Глеб Игоревич</t>
  </si>
  <si>
    <t>Государственное учреждение здравоохранения  «Грязинская центральная районная больница»                                                                           г.Грязи, ул.Социалистическая, д.5                                                                     Код 8-474-61 3-75-00, 3-75-05                                                                 Главный врач Кадиров Казим Магомедович</t>
  </si>
  <si>
    <t>Государственное учреждение здравоохранения  «Задонская  центральная районная больница»                                                                 г.Задонск, ул.Запрудная, 1                                                                     код 8-474-71         2-18-87, 2-53-17                                                     Главный врач   Дементьев Олег Васильевич</t>
  </si>
  <si>
    <t>Государственное учреждение здравоохранения «Липецкий областной онкологический диспансер»                                                           г. Липецк, ул. Адмирала Макарова, владение 1с                                      Код 8-474-2 тел.   42-50-01, 42-50-39                                                    Главный врач  Шинкарев Сергей Алексеевич</t>
  </si>
  <si>
    <t>врач-судебно-медицинский эксперт</t>
  </si>
  <si>
    <t xml:space="preserve">врач скорой медицинской помощи </t>
  </si>
  <si>
    <t>заведующий отделением эндоскопии-врач-эндоскопист</t>
  </si>
  <si>
    <t xml:space="preserve">врач по спортивной медицине </t>
  </si>
  <si>
    <t xml:space="preserve">поликлиника </t>
  </si>
  <si>
    <t>стационар (поликлиника)</t>
  </si>
  <si>
    <t xml:space="preserve">Государственное учреждение здравоохранения «Липецкий областной  перинатальный центр»                                                               г. Липецк, ул. Московская, 6а                                                                     Код 8-474-2 тел.   31-45-96, 30-70-84                                                                  Главный врач Щегольков Михаил Евгеньевич    </t>
  </si>
  <si>
    <t xml:space="preserve">ГУЗ "Областная стоматологическая поликлиника-Стоматологический центр"                                                              г.Липецк, ул.Циолковского, д.22                                                                  код 8 4742 тел.36-13-40, 36-13-46                                                         Главный врач Лесников Роман Владимирович </t>
  </si>
  <si>
    <t>Государственное  учреждение здравоохранения"Областной кожно-венерологический диспансер»                                                                   г. Липецк, ул.М.Расковой, 18                                                               Код 8-474-2 тел.  55-73-77, 55-86-00                                                     Главный врач  Ильин Александр Иванович</t>
  </si>
  <si>
    <t>врач-гериатр</t>
  </si>
  <si>
    <t>врач-рефлексотерапевт</t>
  </si>
  <si>
    <t>Государственное учреждение здравоохранения "Областной врачебно-физкультурный диспансер»                                г. Липецк, ул.М.И. Неделина,9    8-474-2 тел.   24-06-82, 24-06-95                       Главный врач Николаева Ирина Владимировна</t>
  </si>
  <si>
    <t>врач-дерматовенеролог Елецкого филиала</t>
  </si>
  <si>
    <t>ГАУЗ "Липецкая городская стоматологическая поликлиника №1"    г.Липецк, ул. П.Смородина, д.2                                                                  тел.41-54-72, 79-03-38                                                                                   Главный  врач Черных Игорь Викторович</t>
  </si>
  <si>
    <t xml:space="preserve">Государственное  учреждение здравоохранения  «Долгоруковская  районная больница»   с.Долгоруково, ул.Тимирязева, 24     код 8-47468 2-15-53,  2-11-38                                                        Главный врач Сивягин Виктор Анатольевич </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</si>
  <si>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</si>
  <si>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</si>
  <si>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</si>
  <si>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</si>
  <si>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ежемесячная денежная компенсация по оплате ЖКХ</t>
  </si>
  <si>
    <t>единовременная выплата для улучшения бытовых условий, ежемесячная денежная компенсация по оплате ЖКХ</t>
  </si>
  <si>
    <t>предоставляется жилье (квартира),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</si>
  <si>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</si>
  <si>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</si>
  <si>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t>
  </si>
  <si>
    <t>Key</t>
  </si>
  <si>
    <t>lipetsk-crb</t>
  </si>
  <si>
    <t>lipetsk-gor-bolnitsa-sokol</t>
  </si>
  <si>
    <t>lipetsk-med</t>
  </si>
  <si>
    <t>lipetsk-gor-det-bolnitsa-1</t>
  </si>
  <si>
    <t>lipetsk-gor-policlinica-1</t>
  </si>
  <si>
    <t>lipetsk-gor-policlinica-4</t>
  </si>
  <si>
    <t>lipetsk-det-stom-policlinica</t>
  </si>
  <si>
    <t>elets-gor-bolnitsa-1</t>
  </si>
  <si>
    <t>elets-gor-bolnitsa-2</t>
  </si>
  <si>
    <t>elets-gor-det-bolnitsa</t>
  </si>
  <si>
    <t>elets-stom-policlinica</t>
  </si>
  <si>
    <t>gryazy-crb</t>
  </si>
  <si>
    <t>dankov-crb</t>
  </si>
  <si>
    <t>dobrinsky-crb</t>
  </si>
  <si>
    <t>dobrovsky-crb</t>
  </si>
  <si>
    <t>dolgorukovsky-crb</t>
  </si>
  <si>
    <t>elets-crb</t>
  </si>
  <si>
    <t>zadonsk-crb</t>
  </si>
  <si>
    <t>izmaylovskaya-crb</t>
  </si>
  <si>
    <t>krasninskaya-crb</t>
  </si>
  <si>
    <t>lebedyan-crb</t>
  </si>
  <si>
    <t>lipetskaya-crb</t>
  </si>
  <si>
    <t>stanovlanskaya-crb</t>
  </si>
  <si>
    <t>terbunskaya-crb</t>
  </si>
  <si>
    <t>usman-crb</t>
  </si>
  <si>
    <t>hlevenskaya-crb</t>
  </si>
  <si>
    <t>obl-clinic-bolnitsa</t>
  </si>
  <si>
    <t>obl-bolnitsa-2</t>
  </si>
  <si>
    <t>obl-det-bolnitsa</t>
  </si>
  <si>
    <t>obl-psich-nevr-bolnitsa-1</t>
  </si>
  <si>
    <t>obl-tub-disp</t>
  </si>
  <si>
    <t>obl-nark-disp</t>
  </si>
  <si>
    <t>obl-onco-disp</t>
  </si>
  <si>
    <t>obl-phiscult-disp</t>
  </si>
  <si>
    <t>lipetsk-emergency</t>
  </si>
  <si>
    <t>obl-stom-center</t>
  </si>
  <si>
    <t>obl-perinatalny-center</t>
  </si>
  <si>
    <t>lipetsk-clinic-infec-bolnitsa</t>
  </si>
  <si>
    <t>lipetsk-med-college</t>
  </si>
  <si>
    <t>РЕЕСТР ВАКАНСИЙ ЛИПЕЦКОЙ ОБЛАСТИ</t>
  </si>
  <si>
    <t>SQL</t>
  </si>
  <si>
    <t>№</t>
  </si>
  <si>
    <t>&lt;div id='entry'&gt;&lt;/div&gt;
&lt;link rel='stylesheet' href='http://h90428dg.beget.tech/css/style_doctor.css'&gt;
&lt;script src='https://yastatic.net/s3/frontend/forms/_/embed.js'&gt;&lt;/script&gt;
&lt;script src='http://h90428dg.beget.tech/js/POST_Request.js'&gt;&lt;/script&gt;
&lt;script&gt;let data = display('</t>
  </si>
  <si>
    <t>');&lt;/script&gt;</t>
  </si>
  <si>
    <t>Code</t>
  </si>
  <si>
    <t xml:space="preserve">стационар </t>
  </si>
  <si>
    <t>кабинет функциональной диагностики</t>
  </si>
  <si>
    <t>кабинет ультразвуковой диагностики</t>
  </si>
  <si>
    <t>женская консультация</t>
  </si>
  <si>
    <t>тыс. руб.</t>
  </si>
  <si>
    <t>Наименование</t>
  </si>
  <si>
    <t>Должностной оклад</t>
  </si>
  <si>
    <t>ДО+25% сельских</t>
  </si>
  <si>
    <t>вредность (3,2)</t>
  </si>
  <si>
    <t>выслуга                  (5 лет)</t>
  </si>
  <si>
    <t>категория                (2 категория)</t>
  </si>
  <si>
    <t>интенсивность</t>
  </si>
  <si>
    <t>специфика (участковость, фапы) 50</t>
  </si>
  <si>
    <t>Премии (2 по итогам работы)</t>
  </si>
  <si>
    <t>Примерная заработная плата  (при выслуге 5 лет, наличии 2 квалификционной категории и интенсивности 150%) при выполнении месячной нормы</t>
  </si>
  <si>
    <t>Расчетная заработная плата при наличии квалификации и 5 лет стажа) при условии выполнения месячной нормы</t>
  </si>
  <si>
    <t>ГУЗ «Воловская РБ»</t>
  </si>
  <si>
    <t>Врач – хирург</t>
  </si>
  <si>
    <t xml:space="preserve">Врач – стоматолог </t>
  </si>
  <si>
    <t>Врач - психиатр</t>
  </si>
  <si>
    <t xml:space="preserve">Врач общей практики </t>
  </si>
  <si>
    <t xml:space="preserve">Врач- офтальмолог </t>
  </si>
  <si>
    <t xml:space="preserve">Врач - педиатр участковый </t>
  </si>
  <si>
    <t xml:space="preserve">Врач - терапевт </t>
  </si>
  <si>
    <t>ГУЗ «Добринская ЦРБ»</t>
  </si>
  <si>
    <t>Врач - травматолог ортопед</t>
  </si>
  <si>
    <t>Врач - акушер гинеколог</t>
  </si>
  <si>
    <t xml:space="preserve">Врач - рентгенолог </t>
  </si>
  <si>
    <t>Врач общей врачебной практики (семейный врач)</t>
  </si>
  <si>
    <t>Врач-невролог</t>
  </si>
  <si>
    <t>ГУЗ «ЛГБ №3 "Свободный Сокол»</t>
  </si>
  <si>
    <t>Врач – акушер – гинеколог женской консультации</t>
  </si>
  <si>
    <t>Врач – акушер – гинеколог гинекологического отделения стационара</t>
  </si>
  <si>
    <t xml:space="preserve">Врач -терапевт участковый </t>
  </si>
  <si>
    <t>ГУЗ «ЛГП №2»</t>
  </si>
  <si>
    <t>Врач-терапевт участковый</t>
  </si>
  <si>
    <t xml:space="preserve">Врач-психиатр-нарколог </t>
  </si>
  <si>
    <t xml:space="preserve">Врач – акушер – гинеколог </t>
  </si>
  <si>
    <t>ГУЗ «Липецкая РБ»</t>
  </si>
  <si>
    <t>Врач – педиатр участковый</t>
  </si>
  <si>
    <t>43-66</t>
  </si>
  <si>
    <t>Врач -кардиолог (стационар)</t>
  </si>
  <si>
    <t>Врач функциональной диагностики</t>
  </si>
  <si>
    <t>30-40</t>
  </si>
  <si>
    <t>Врач-анестезиолог-реаниматолог</t>
  </si>
  <si>
    <t>35,5-58</t>
  </si>
  <si>
    <t>Врач -невролог</t>
  </si>
  <si>
    <t>Врач ультразвуковой диагностики</t>
  </si>
  <si>
    <t>Врач-эпидемиолог</t>
  </si>
  <si>
    <t>30-42,</t>
  </si>
  <si>
    <t>Врач-стоматолог</t>
  </si>
  <si>
    <t>Врач-стоматолог детский</t>
  </si>
  <si>
    <t>ГУЗ «Измалковская РБ»</t>
  </si>
  <si>
    <t>Врач-стоматолог-терапевт</t>
  </si>
  <si>
    <t>Врач – гастроэнтеролог</t>
  </si>
  <si>
    <t>Врач-эндокринолог</t>
  </si>
  <si>
    <t>ГУЗ «ЛГДБ»</t>
  </si>
  <si>
    <t>Врач- педиатр участковый</t>
  </si>
  <si>
    <t>Врач-педиатр</t>
  </si>
  <si>
    <t>Врач- рентгенолог</t>
  </si>
  <si>
    <t>Врач деткий кардиолог</t>
  </si>
  <si>
    <t>Врач детский хирург</t>
  </si>
  <si>
    <t>ГУЗ «Лебедянская ЦРБ»</t>
  </si>
  <si>
    <t>Врач -анестезиолог-реаниматолог стационара</t>
  </si>
  <si>
    <t>Врач- кардиолог</t>
  </si>
  <si>
    <t>Врач-педиатр участковый</t>
  </si>
  <si>
    <t>Врач скорой медицинской помощи</t>
  </si>
  <si>
    <t>Врач психиатр поликлиники</t>
  </si>
  <si>
    <t>Врач - травматолог- ортопед</t>
  </si>
  <si>
    <t>ГУЗ «ЛГП №4»</t>
  </si>
  <si>
    <t xml:space="preserve">Врач-терапевт </t>
  </si>
  <si>
    <t>Врач- онколог</t>
  </si>
  <si>
    <t>Врач- инфекционист</t>
  </si>
  <si>
    <t>Врач- гастроэнтеролог</t>
  </si>
  <si>
    <t>Врач зеведующий отделением-врач по медицинской профилактике</t>
  </si>
  <si>
    <t>Врач – уролог</t>
  </si>
  <si>
    <t>Врач клинической лабораторной диагностики</t>
  </si>
  <si>
    <t>Врач-нефролог</t>
  </si>
  <si>
    <t>Врач-клинический фармаколог</t>
  </si>
  <si>
    <t>ГУЗ «ЛГБ №4"Липецк-Мед»</t>
  </si>
  <si>
    <t>Врач – акушер – гинеколог  (стационар)</t>
  </si>
  <si>
    <t>Врач-анестезиолог-реаниматолог сационара</t>
  </si>
  <si>
    <t>Врач- кардиолог стационара</t>
  </si>
  <si>
    <t>Врач-нейрохирург стационара</t>
  </si>
  <si>
    <t>Врач- офтальмолог детской поликлиники</t>
  </si>
  <si>
    <t>ГУЗ «Усманская ЦРБ»</t>
  </si>
  <si>
    <t>Врач-кардиолог</t>
  </si>
  <si>
    <t>Врач-инфекционист</t>
  </si>
  <si>
    <t>Врач -уролог</t>
  </si>
  <si>
    <t>Врач-психиатр-нарколог</t>
  </si>
  <si>
    <t>Врач-хирург</t>
  </si>
  <si>
    <t>Врач -эндокринолог</t>
  </si>
  <si>
    <t>ГУЗ «Тербунская ЦРБ»</t>
  </si>
  <si>
    <t>Врач-психиатр участковый</t>
  </si>
  <si>
    <t>Врач-бактериолог</t>
  </si>
  <si>
    <t>Врач-фтизиатр участковый</t>
  </si>
  <si>
    <t>Врач -педиатр участковый</t>
  </si>
  <si>
    <t>Врач-рентгенолог</t>
  </si>
  <si>
    <t>Врач дермотовенеролог</t>
  </si>
  <si>
    <t>Ожидаемая средняя заработная плата (из приналичии квалификации и 5 лет стажа, при условии выполнения месячной нормы) тыс.руб.</t>
  </si>
  <si>
    <t>ГАУЗ "Елецкая стоматологическая поликлиника"                                 г.Елец, ул.Радиотехническая, д.6                                                                    код 8-474-67 тел.2-06-64, 6-29-75                                                 Главный врач Никонов Дмитрий Викторович</t>
  </si>
  <si>
    <t>52970-64000</t>
  </si>
  <si>
    <t>от 34672 до 46230</t>
  </si>
  <si>
    <t>от49890 до 66520</t>
  </si>
  <si>
    <t>от 32000 до 46230</t>
  </si>
  <si>
    <t>от 46230</t>
  </si>
  <si>
    <t>от 45,00 до 66,52</t>
  </si>
  <si>
    <t>от 34,00 до 46,23</t>
  </si>
  <si>
    <t>от 58,00 до 113,00</t>
  </si>
  <si>
    <t>от 50,00 до 100,00</t>
  </si>
  <si>
    <t xml:space="preserve">врач клинической лабораторной диагностики  </t>
  </si>
  <si>
    <t>врач-офтальмолог детский</t>
  </si>
  <si>
    <t>врач физической и реабилитационной медицины</t>
  </si>
  <si>
    <t>врач - лабораторный генетик</t>
  </si>
  <si>
    <t>предоставляется служебное жилье</t>
  </si>
  <si>
    <t>врач-терапевт (д.Ольговка)</t>
  </si>
  <si>
    <t>возможно предоставление места в общежитии</t>
  </si>
  <si>
    <t xml:space="preserve"> Плеханово</t>
  </si>
  <si>
    <t>врач-стоматолог-ортопед</t>
  </si>
  <si>
    <t xml:space="preserve">Государственное  автономное профессиональное образовательное учреждение  «Липецкий медицинский колледж»                                                                                                    г.Липецк, ул.9 Мая, д.18                                                                             Код 8-474-2 тел.43-35-44, 43-35-07                                                                      Директор Шуршуков Юрий Юрьевич  </t>
  </si>
  <si>
    <t>врач-психиатр детский</t>
  </si>
  <si>
    <t>Государственное учреждение здравоохранения  «Добринская центральная районная больница»                                                                        п.Добринка, ул.Воронского, д.37                                                             Код 8-474-62     2-11-85, 2-16-96                                                           Главный врач Третьякова Алевтина Сергеевна</t>
  </si>
  <si>
    <t>Государственное учреждение здравоохранения  «Становлянская  районная больница»                                                                                  Код 8-474-76   2-26-55, 2-26-22                                                                 Главный врач  Маркина Елена Игоревна</t>
  </si>
  <si>
    <t>врач-аллерголог-иммунолог</t>
  </si>
  <si>
    <t>стационар, поликлиника</t>
  </si>
  <si>
    <t>поликлиника/стационар</t>
  </si>
  <si>
    <t>Государственное учреждение здравоохранения  «Липецкая  районная больница»                                                                        с.Боринское, ул.Больничная, д.7                                                        Код 8-4742 40-05-69, 40-01-92, 41-97-50                                                             Главный  врач Николаев Сергей Владимирович</t>
  </si>
  <si>
    <t>врач-детский эндокринолог</t>
  </si>
  <si>
    <t>молекулярно-генетическая лаборатория</t>
  </si>
  <si>
    <t>Государственное учреждение здравоохранения  «Добровская  районная больница»                                                                                 с.Доброе, ул.Интернациональная, 6                                                         код 8-47463 2-16-99, 2-28-2, 2-15-01                                                          Главный врач Коваленко Татьяна Рашидовна</t>
  </si>
  <si>
    <t xml:space="preserve">врач-фтизиатр участковый </t>
  </si>
  <si>
    <t xml:space="preserve">врач-диетолог </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</si>
  <si>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t>
  </si>
  <si>
    <t xml:space="preserve">врач-оториноларинголог </t>
  </si>
  <si>
    <t>врач-токсиколог</t>
  </si>
  <si>
    <t>поликлиника №2</t>
  </si>
  <si>
    <t>врач приемного отделения</t>
  </si>
  <si>
    <t>врач общей практики</t>
  </si>
  <si>
    <t>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</si>
  <si>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</si>
  <si>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</si>
  <si>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врач-челюстно-лицевой хирург</t>
  </si>
  <si>
    <t>врач-торакальный хирург</t>
  </si>
  <si>
    <t>врач-сердечно-сосудистый хирург</t>
  </si>
  <si>
    <t>БИТ</t>
  </si>
  <si>
    <t>Государственное учреждение здравоохранения  «Елецкая  районная больница»                                                               п.Газопровод, Елецкий район                                                                   Код 8-474-67   9-05-77, 9-03-90, 9-05-54                                                    Главный врач   Петров Вадим Владимирович</t>
  </si>
  <si>
    <t>врач-психиатр участковый</t>
  </si>
  <si>
    <t>врач-гематолог</t>
  </si>
  <si>
    <t>Государственное учреждение здравоохранения «Липецкий областной центр инфекционных болезней»                                                     Код 8-474-2 тел.25-27-02, 25-27-54,25-27-30                                              Главный врач Филатов Андрей Николаевич</t>
  </si>
  <si>
    <t>врач онколог</t>
  </si>
  <si>
    <t>Государственное учреждение здравоохранения «Липецкая областная клиническая инфекционная больница»                                     г. Липецк, ул. Космонавтов, 37а                                                                  Код 8-474-2 тел.   33-43-69, 33-20-67                                                            Главный врач Сиротинкина Лилия Викторовна</t>
  </si>
  <si>
    <t>преподаватель «Сестринский уход при различных заболеваниях и состояниях»</t>
  </si>
  <si>
    <t>преподаватель «Неотложная медицинская помощь на догоспитальном этапе», «Медицина катастроф»</t>
  </si>
  <si>
    <t>заведующий отделением</t>
  </si>
  <si>
    <t>Государственное учреждение здравоохранения  «Данковская центральная районная больница»                                                                     г.Данков, ул.К-Маркса, д.1                                                                              Код 8-474-65    6-60-68,6-66-51                                                                    Главный врач Гальцов Андрей Юрьевич</t>
  </si>
  <si>
    <t>амбулатория с. Большая Поляна</t>
  </si>
  <si>
    <t>отделение спортивной медицины</t>
  </si>
  <si>
    <t xml:space="preserve">ГАПОУ «Елецкий  медицинский колледж имени Героя Советского Союза Ксении Семеновны Константиновой»                                        г.Елец, ул.Рабочий поселок, 19                                                                         тел. 8 (47467) 5-10-41                                                                           Директор Меньших Елена 
Валериевна
</t>
  </si>
  <si>
    <t>преподаватель  «Лечение пациентов терапевтического профиля (Оказание специализированной помощи)»</t>
  </si>
  <si>
    <t>Государственное учреждение здравоохранения «Липецкая городская поликлиника № 4»                                                               г. Липецк, ул. Гагарина,139                                                                         код 8-474-2 тел.55-21-80, 55-23-01                                                           Главный врач Волкорезов Игорь Алексеевич</t>
  </si>
  <si>
    <t>врач детский хирург</t>
  </si>
  <si>
    <t>врачебная амбулатория, Байгорское, Бреславское</t>
  </si>
  <si>
    <t>Государственное учреждение здравоохранения «Липецкий областной наркологический диспансер»                                                    г. Липецк, ул. Ленинградская, 18                                                       Код 8-474-2 тел.   73-06-45, 73-05-54                                                Главный врач  Винокуров Александр Сергеевич</t>
  </si>
  <si>
    <t>стационар(поликлиника)</t>
  </si>
  <si>
    <t>врач-ревматолог</t>
  </si>
  <si>
    <t>Отделение ОВП:с.Новополянье, пос.Рощинский</t>
  </si>
  <si>
    <t>преподаватель клинических дисциплин</t>
  </si>
  <si>
    <t>врач-гастроэнтеролог</t>
  </si>
  <si>
    <t>поликлиника (Воловская РБ)</t>
  </si>
  <si>
    <t>предоставляется жилье,  ежемесячная денежная компенсация за наем (поднаем) жилых помещений, ежемесячная денежная компенсация по оплате ЖКХ</t>
  </si>
  <si>
    <t xml:space="preserve">Государственное учреждение здравоохранения «Липецкая городская поликлиника № 1»                                                              г.Липецк, ул.Петра Смородина, д.13                                                                         44-75-65                                                                                    Главный врач Гулевская Мария Михайловна </t>
  </si>
  <si>
    <t>врач-детский кардиолог</t>
  </si>
  <si>
    <t>врач общей практики (семейный врач) с.Верхняя Матренка, с. Лебедянка</t>
  </si>
  <si>
    <t>отделение ОВП:с.Шовское, с. Троекурово</t>
  </si>
  <si>
    <t>д.Новая Деревня, Вербилово, Троицкое, Частая дубрава</t>
  </si>
  <si>
    <t>врач по спортивной медицине г. Елец</t>
  </si>
  <si>
    <t>заместитель главного врача  по медицинской части (г.Елец)</t>
  </si>
  <si>
    <t>судебный эксперт (эксперт-генетик)</t>
  </si>
  <si>
    <t>врач общей практики (семейный врач)  с. Лебедянка</t>
  </si>
  <si>
    <t>врач-приемного отделения-врач-терапевт</t>
  </si>
  <si>
    <t>Государственное учреждение здравоохранения «Елецкая городская детская больница»                                                              г. Елец, ул. 220 Стрелковой дивизии                                                    Код 8-474-67  тел. 2-57-95                                                                        Главный врач Деревянкина Екатерина Александровна</t>
  </si>
  <si>
    <t>врач -кардиолог</t>
  </si>
  <si>
    <t>врач-бактериолог</t>
  </si>
  <si>
    <t>Государственное учреждение здравоохранения «Липецкая городская детская стоматологическая поликлиника»                                      г. Липецк, ул. Неделина,9                                                                        Код 8-474-2 тел.   22-60-11                                                                   Главный врач Пилипенко Константин Иванович</t>
  </si>
  <si>
    <t>врач по рентгенэндоваскулярным диагностике и лечению</t>
  </si>
  <si>
    <t>кабинета неотложной медицинской помощи</t>
  </si>
  <si>
    <t>врач-ренгенолог</t>
  </si>
  <si>
    <t>преподаватель (Наименование дисциплины: "Лечение пациентов педиатрического  профиля")</t>
  </si>
  <si>
    <t>преподаватель (Наименование дисциплины: "Лечение пациентов хирургического  профиля")</t>
  </si>
  <si>
    <t>врач-стоматолог</t>
  </si>
  <si>
    <t>врач-кардиоревматолог</t>
  </si>
  <si>
    <t xml:space="preserve">ООВП(СМ)  п.Соколье, с.Каменское, </t>
  </si>
  <si>
    <t>ООВП (СМ) с. Талица</t>
  </si>
  <si>
    <t xml:space="preserve">Государственное учреждение здравоохранения  «Измалковская  районная больница»                                                                   с.Измалково, пер.Лесной, 4                                                                     Код 8-474-78    2-13-04, отдел кадров без кода 28-69-91 доб.209           И.о.главного  врача   Шеховцова Ольга Александровна </t>
  </si>
  <si>
    <t>заведующий клинико-диагностической лабораторией-врач клинической лабораторной диагностики</t>
  </si>
  <si>
    <t>ООВП (семейной медицины) с.Ситовка</t>
  </si>
  <si>
    <t>поликлиника №3</t>
  </si>
  <si>
    <t>врач-уролог (0,5 ставки)</t>
  </si>
  <si>
    <t>Государственное учреждение здравоохранения «Елецкая городская больница им.Н.А.Семашко»                                               г. Елец, ул. Коммунаров, 40                                                                         Код 8-474-67  тел. 2-32-70                                                                     Главный врач Юзбеков Джамал Ахмедович</t>
  </si>
  <si>
    <t xml:space="preserve">Государственное учреждение здравоохранения «Липецкий областной клинический центр»                                                                                          г.Липецк, ул.Ленина, д.35                                                                                        код 8 474 2 тел. 555-390, 555-397                                                     Главный врач Полянская Наталья Константиновна </t>
  </si>
  <si>
    <t>Государственное учреждение здравоохранения «Липецкая городская больница №4 «Липецк-Мед»                                        г.Липецк, ул.Коммунистическая д.24                                           Главный врач Лихачев Валерий Алексеевич                                                  8-4742 25-82 -10, 25-8-76</t>
  </si>
  <si>
    <t>Потребность в специалистах с высшим медицинским образованием в государственных учреждениях здравоохранения Липецкой области на 01.12.2025</t>
  </si>
  <si>
    <t xml:space="preserve">Государственное учреждение здравоохранения «Липецкая городская  больница скорой медицинской помощи №1» г. Липецк, ул, Космонавтов, 39                                                               Код 8-474-2   тел. 50-02-01, 50-02-98                                             Главный врач Павлюкевич Дмитрий Владиславович </t>
  </si>
  <si>
    <t>Государственное учреждение здравоохранения  «Липецкая городская больница №3  «Свободный сокол»                                         г. Липецк, ул. Ушинского, 10                                                        Главный врач Павлюкевич Елена Викторовна  код 4742 48-02-40, 48-02-50,48-02-45,28-64-64</t>
  </si>
  <si>
    <t>Государственное учреждение здравоохранения «Липецкая городская детская больница»    г. Липецк, ул. Ленина, д.40 Код 8-474-2 тел.   55-33-03, 55-33-48 доб.517 Главный врач  Толбин  Алексей Александрович</t>
  </si>
  <si>
    <t xml:space="preserve">Государственное учреждение здравоохранения  «Усманская центральная районная больница»       Главный врач Боева Марина Николаевна,  код (8-474-72) 2-15-93, 2-39-53                    </t>
  </si>
  <si>
    <t>Государственное учреждение здравоохранения  «Липецкая областная психиатрическая больница»                                                                                                       Главный врач Пресняков     Александр Дмитриевич код 84742 тел.78-95-64, 78-94-30, 78-94-40</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</si>
</sst>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sz val="11"/>
      <color theme="1"/>
      <name val="Calibri"/>
      <family val="2"/>
      <charset val="204"/>
      <scheme val="minor"/>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b/>
      <sz val="14"/>
      <color theme="1"/>
      <name val="Times New Roman"/>
      <family val="1"/>
      <charset val="204"/>
    </font>
    <font>
      <u/>
      <sz val="12"/>
      <color theme="1"/>
      <name val="Times New Roman"/>
      <family val="1"/>
      <charset val="204"/>
    </font>
    <font>
      <b/>
      <u/>
      <sz val="11"/>
      <color theme="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99">
    <xf numFmtId="0" fontId="0" fillId="0" borderId="0" xfId="0"/>
    <xf numFmtId="0" fontId="2"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Fill="1" applyAlignment="1">
      <alignment horizontal="center" vertical="center" wrapText="1"/>
    </xf>
    <xf numFmtId="0" fontId="0" fillId="0" borderId="0" xfId="0" applyFill="1"/>
    <xf numFmtId="0" fontId="7" fillId="0" borderId="0" xfId="0" applyFont="1"/>
    <xf numFmtId="0" fontId="0" fillId="0" borderId="0" xfId="0" applyAlignment="1">
      <alignment horizontal="right"/>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vertical="top" wrapText="1"/>
    </xf>
    <xf numFmtId="0" fontId="6" fillId="0" borderId="1" xfId="0" applyFont="1" applyBorder="1" applyAlignment="1">
      <alignment vertical="top" wrapText="1"/>
    </xf>
    <xf numFmtId="0" fontId="6" fillId="0" borderId="1" xfId="0" applyFont="1" applyBorder="1" applyAlignment="1">
      <alignment horizontal="center" vertical="top" wrapText="1"/>
    </xf>
    <xf numFmtId="0" fontId="6" fillId="0" borderId="1" xfId="0" applyFont="1" applyFill="1" applyBorder="1" applyAlignment="1">
      <alignment horizontal="center" vertical="top" wrapText="1"/>
    </xf>
    <xf numFmtId="0" fontId="6" fillId="0" borderId="0" xfId="0" applyFont="1" applyAlignment="1">
      <alignment horizontal="center" vertical="top" wrapText="1"/>
    </xf>
    <xf numFmtId="0" fontId="8" fillId="0" borderId="1" xfId="0" applyFont="1" applyBorder="1" applyAlignment="1">
      <alignment vertical="center" wrapText="1"/>
    </xf>
    <xf numFmtId="4" fontId="9" fillId="0" borderId="1" xfId="0" applyNumberFormat="1" applyFont="1" applyBorder="1" applyAlignment="1">
      <alignment horizontal="center" vertical="center"/>
    </xf>
    <xf numFmtId="4" fontId="9" fillId="0" borderId="1" xfId="0" applyNumberFormat="1" applyFont="1" applyFill="1" applyBorder="1" applyAlignment="1">
      <alignment horizontal="center" vertical="center"/>
    </xf>
    <xf numFmtId="4" fontId="10" fillId="0" borderId="1" xfId="0" applyNumberFormat="1" applyFont="1" applyBorder="1" applyAlignment="1">
      <alignment horizontal="center" vertical="center"/>
    </xf>
    <xf numFmtId="4" fontId="11" fillId="0" borderId="1" xfId="0" applyNumberFormat="1" applyFont="1" applyBorder="1" applyAlignment="1">
      <alignment horizontal="center"/>
    </xf>
    <xf numFmtId="0" fontId="0" fillId="0" borderId="1" xfId="0" applyBorder="1"/>
    <xf numFmtId="0" fontId="0" fillId="0" borderId="1" xfId="0" applyFill="1" applyBorder="1"/>
    <xf numFmtId="0" fontId="7" fillId="0" borderId="1" xfId="0" applyFont="1" applyBorder="1"/>
    <xf numFmtId="0" fontId="8" fillId="0" borderId="0" xfId="0" applyFont="1"/>
    <xf numFmtId="0" fontId="8" fillId="0" borderId="1" xfId="0" applyFont="1" applyFill="1" applyBorder="1" applyAlignment="1">
      <alignment vertical="center" wrapText="1"/>
    </xf>
    <xf numFmtId="17" fontId="0" fillId="0" borderId="0" xfId="0" applyNumberFormat="1"/>
    <xf numFmtId="4" fontId="9" fillId="0" borderId="3" xfId="0" applyNumberFormat="1" applyFont="1" applyFill="1" applyBorder="1" applyAlignment="1">
      <alignment horizontal="center" vertical="center"/>
    </xf>
    <xf numFmtId="4" fontId="10" fillId="0" borderId="1" xfId="0" applyNumberFormat="1" applyFont="1" applyFill="1" applyBorder="1" applyAlignment="1">
      <alignment horizontal="center" vertical="center"/>
    </xf>
    <xf numFmtId="0" fontId="8" fillId="2" borderId="1" xfId="0" applyFont="1" applyFill="1" applyBorder="1" applyAlignment="1">
      <alignment vertical="center" wrapText="1"/>
    </xf>
    <xf numFmtId="4" fontId="9" fillId="2" borderId="1" xfId="0" applyNumberFormat="1" applyFont="1" applyFill="1" applyBorder="1" applyAlignment="1">
      <alignment horizontal="center" vertical="center"/>
    </xf>
    <xf numFmtId="4" fontId="10" fillId="2" borderId="1" xfId="0" applyNumberFormat="1" applyFont="1" applyFill="1" applyBorder="1" applyAlignment="1">
      <alignment horizontal="center" vertical="center"/>
    </xf>
    <xf numFmtId="0" fontId="0" fillId="2" borderId="0" xfId="0" applyFill="1"/>
    <xf numFmtId="4" fontId="11" fillId="2" borderId="1" xfId="0" applyNumberFormat="1" applyFont="1" applyFill="1" applyBorder="1" applyAlignment="1">
      <alignment horizontal="center"/>
    </xf>
    <xf numFmtId="0" fontId="8" fillId="4" borderId="1" xfId="0" applyFont="1" applyFill="1" applyBorder="1" applyAlignment="1">
      <alignment vertical="center" wrapText="1"/>
    </xf>
    <xf numFmtId="4" fontId="9" fillId="4" borderId="1" xfId="0" applyNumberFormat="1" applyFont="1" applyFill="1" applyBorder="1" applyAlignment="1">
      <alignment horizontal="center" vertical="center"/>
    </xf>
    <xf numFmtId="4" fontId="10" fillId="4" borderId="1" xfId="0" applyNumberFormat="1" applyFont="1" applyFill="1" applyBorder="1" applyAlignment="1">
      <alignment horizontal="center" vertical="center"/>
    </xf>
    <xf numFmtId="0" fontId="8" fillId="3" borderId="2" xfId="0" applyFont="1" applyFill="1" applyBorder="1" applyAlignment="1">
      <alignment vertical="center" wrapText="1"/>
    </xf>
    <xf numFmtId="4" fontId="9" fillId="3" borderId="3" xfId="0" applyNumberFormat="1" applyFont="1" applyFill="1" applyBorder="1" applyAlignment="1">
      <alignment horizontal="center" vertical="center"/>
    </xf>
    <xf numFmtId="4" fontId="9" fillId="3" borderId="2" xfId="0" applyNumberFormat="1" applyFont="1" applyFill="1" applyBorder="1" applyAlignment="1">
      <alignment horizontal="center" vertical="center"/>
    </xf>
    <xf numFmtId="0" fontId="0" fillId="3" borderId="0" xfId="0" applyFill="1"/>
    <xf numFmtId="4" fontId="10" fillId="3" borderId="2" xfId="0" applyNumberFormat="1" applyFont="1" applyFill="1" applyBorder="1" applyAlignment="1">
      <alignment horizontal="center" vertical="center"/>
    </xf>
    <xf numFmtId="0" fontId="1" fillId="0" borderId="0" xfId="0" applyFont="1" applyFill="1" applyAlignment="1">
      <alignment horizontal="left" vertical="top" wrapText="1"/>
    </xf>
    <xf numFmtId="0" fontId="1" fillId="0" borderId="0" xfId="0" quotePrefix="1" applyFont="1" applyFill="1" applyAlignment="1">
      <alignment horizontal="center" vertical="center" wrapText="1"/>
    </xf>
    <xf numFmtId="9" fontId="1" fillId="0" borderId="0" xfId="0" applyNumberFormat="1" applyFont="1" applyFill="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2" fillId="5"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left" vertical="top" wrapText="1"/>
    </xf>
    <xf numFmtId="0" fontId="1" fillId="2" borderId="0" xfId="0" applyFont="1" applyFill="1" applyAlignment="1">
      <alignment horizontal="left" vertical="top" wrapText="1"/>
    </xf>
    <xf numFmtId="0" fontId="1" fillId="2" borderId="0" xfId="0" quotePrefix="1" applyFont="1" applyFill="1" applyAlignment="1">
      <alignment horizontal="center" vertical="center" wrapText="1"/>
    </xf>
    <xf numFmtId="0" fontId="1" fillId="0" borderId="1" xfId="0" applyFont="1" applyFill="1" applyBorder="1" applyAlignment="1">
      <alignment horizontal="left" vertical="center" wrapText="1"/>
    </xf>
    <xf numFmtId="4" fontId="10" fillId="0" borderId="1" xfId="0" applyNumberFormat="1" applyFont="1" applyFill="1" applyBorder="1" applyAlignment="1">
      <alignment horizontal="center"/>
    </xf>
    <xf numFmtId="0" fontId="1"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1" fillId="0" borderId="0" xfId="0" applyFont="1" applyFill="1" applyAlignment="1">
      <alignment horizontal="left" vertical="center" wrapText="1"/>
    </xf>
    <xf numFmtId="4" fontId="9" fillId="0" borderId="1" xfId="0" applyNumberFormat="1" applyFont="1" applyFill="1" applyBorder="1" applyAlignment="1">
      <alignment horizontal="center"/>
    </xf>
    <xf numFmtId="0" fontId="3" fillId="0"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1" fillId="0"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4" fontId="10" fillId="0" borderId="1" xfId="0" applyNumberFormat="1" applyFont="1" applyFill="1" applyBorder="1" applyAlignment="1">
      <alignment horizontal="left"/>
    </xf>
    <xf numFmtId="0" fontId="13" fillId="0" borderId="1" xfId="0" applyFont="1" applyFill="1" applyBorder="1" applyAlignment="1">
      <alignment horizontal="left" vertical="top" wrapText="1"/>
    </xf>
    <xf numFmtId="4" fontId="14" fillId="0" borderId="1" xfId="0" applyNumberFormat="1" applyFont="1" applyFill="1" applyBorder="1" applyAlignment="1">
      <alignment horizontal="center"/>
    </xf>
    <xf numFmtId="0" fontId="4"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2" xfId="0" applyFont="1" applyFill="1" applyBorder="1" applyAlignment="1">
      <alignment horizontal="center" vertical="top" wrapText="1"/>
    </xf>
    <xf numFmtId="4" fontId="2" fillId="0" borderId="1" xfId="0" applyNumberFormat="1" applyFont="1" applyFill="1" applyBorder="1" applyAlignment="1">
      <alignment horizontal="center"/>
    </xf>
    <xf numFmtId="4" fontId="10" fillId="0" borderId="1" xfId="0" applyNumberFormat="1" applyFont="1" applyFill="1" applyBorder="1" applyAlignment="1"/>
    <xf numFmtId="0" fontId="1" fillId="0" borderId="2"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5" borderId="1" xfId="0" applyFont="1" applyFill="1" applyBorder="1" applyAlignment="1">
      <alignment horizontal="center" vertical="top" wrapText="1"/>
    </xf>
    <xf numFmtId="0" fontId="1" fillId="5" borderId="2" xfId="0" applyFont="1" applyFill="1" applyBorder="1" applyAlignment="1">
      <alignment horizontal="center" vertical="top" wrapText="1"/>
    </xf>
    <xf numFmtId="0" fontId="1" fillId="0" borderId="0"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2" xfId="0" applyFont="1" applyFill="1" applyBorder="1" applyAlignment="1">
      <alignment horizontal="center" vertical="top" wrapText="1"/>
    </xf>
    <xf numFmtId="0" fontId="1" fillId="5" borderId="3" xfId="0" applyFont="1" applyFill="1" applyBorder="1" applyAlignment="1">
      <alignment horizontal="center" vertical="top" wrapText="1"/>
    </xf>
    <xf numFmtId="0" fontId="2" fillId="5" borderId="0" xfId="0" applyFont="1" applyFill="1" applyAlignment="1">
      <alignment horizontal="center" vertical="center" wrapText="1"/>
    </xf>
    <xf numFmtId="0" fontId="12" fillId="5" borderId="0" xfId="0" applyFont="1" applyFill="1" applyAlignment="1">
      <alignment horizontal="center" vertical="center" wrapText="1"/>
    </xf>
    <xf numFmtId="0" fontId="1" fillId="5" borderId="2" xfId="0" applyFont="1" applyFill="1" applyBorder="1" applyAlignment="1">
      <alignment vertical="top" wrapText="1"/>
    </xf>
    <xf numFmtId="0" fontId="1" fillId="5" borderId="3" xfId="0" applyFont="1" applyFill="1" applyBorder="1" applyAlignment="1">
      <alignment vertical="top"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1" xfId="0" applyFont="1" applyFill="1" applyBorder="1" applyAlignment="1">
      <alignment vertical="top" wrapText="1"/>
    </xf>
  </cellXfs>
  <cellStyles count="1">
    <cellStyle name="Обычный" xfId="0" builtinId="0"/>
  </cellStyles>
  <dxfs count="0"/>
  <tableStyles count="0" defaultTableStyle="TableStyleMedium9" defaultPivotStyle="PivotStyleLight16"/>
  <colors>
    <mruColors>
      <color rgb="FFFFFF99"/>
      <color rgb="FFFF3B40"/>
      <color rgb="FFCCECFF"/>
      <color rgb="FFFF212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V367"/>
  <sheetViews>
    <sheetView tabSelected="1" zoomScale="90" zoomScaleNormal="90" workbookViewId="0">
      <selection activeCell="B233" sqref="B233:B236"/>
    </sheetView>
  </sheetViews>
  <sheetFormatPr defaultColWidth="8.85546875" defaultRowHeight="19.5" customHeight="1" x14ac:dyDescent="0.25"/>
  <cols>
    <col min="1" max="1" width="6" style="2" customWidth="1"/>
    <col min="2" max="2" width="39" style="2" customWidth="1"/>
    <col min="3" max="3" width="16.28515625" style="2" hidden="1" customWidth="1"/>
    <col min="4" max="4" width="5.140625" style="2" hidden="1" customWidth="1"/>
    <col min="5" max="5" width="49.5703125" style="4" customWidth="1"/>
    <col min="6" max="6" width="33.28515625" style="4" customWidth="1"/>
    <col min="7" max="7" width="13.42578125" style="4" customWidth="1"/>
    <col min="8" max="8" width="0.5703125" style="4" hidden="1" customWidth="1"/>
    <col min="9" max="9" width="59.28515625" style="2" customWidth="1"/>
    <col min="10" max="10" width="0.140625" style="3" hidden="1" customWidth="1"/>
    <col min="11" max="11" width="7.7109375" style="3" hidden="1" customWidth="1"/>
    <col min="12" max="12" width="0.28515625" style="2" hidden="1" customWidth="1"/>
    <col min="13" max="13" width="0.140625" style="3" hidden="1" customWidth="1"/>
    <col min="14" max="14" width="7.7109375" style="2" customWidth="1"/>
    <col min="15" max="15" width="13.7109375" style="2" bestFit="1" customWidth="1"/>
    <col min="16" max="16" width="10.7109375" style="2" bestFit="1" customWidth="1"/>
    <col min="17" max="16384" width="8.85546875" style="2"/>
  </cols>
  <sheetData>
    <row r="1" spans="1:61" ht="19.5" customHeight="1" x14ac:dyDescent="0.25">
      <c r="A1" s="92" t="s">
        <v>132</v>
      </c>
      <c r="B1" s="92"/>
      <c r="C1" s="92"/>
      <c r="D1" s="92"/>
      <c r="E1" s="92"/>
      <c r="F1" s="92"/>
      <c r="G1" s="92"/>
      <c r="H1" s="92"/>
      <c r="I1" s="92"/>
    </row>
    <row r="2" spans="1:61" ht="32.25" customHeight="1" x14ac:dyDescent="0.25">
      <c r="A2" s="93" t="s">
        <v>339</v>
      </c>
      <c r="B2" s="93"/>
      <c r="C2" s="93"/>
      <c r="D2" s="93"/>
      <c r="E2" s="93"/>
      <c r="F2" s="93"/>
      <c r="G2" s="93"/>
      <c r="H2" s="93"/>
      <c r="I2" s="93"/>
    </row>
    <row r="3" spans="1:61" ht="130.5" customHeight="1" x14ac:dyDescent="0.25">
      <c r="A3" s="48" t="s">
        <v>0</v>
      </c>
      <c r="B3" s="48" t="s">
        <v>42</v>
      </c>
      <c r="C3" s="48" t="s">
        <v>134</v>
      </c>
      <c r="D3" s="48" t="s">
        <v>92</v>
      </c>
      <c r="E3" s="48" t="s">
        <v>53</v>
      </c>
      <c r="F3" s="48" t="s">
        <v>47</v>
      </c>
      <c r="G3" s="48" t="s">
        <v>43</v>
      </c>
      <c r="H3" s="48" t="s">
        <v>237</v>
      </c>
      <c r="I3" s="48" t="s">
        <v>48</v>
      </c>
      <c r="J3" s="1" t="s">
        <v>133</v>
      </c>
      <c r="M3" s="1" t="s">
        <v>137</v>
      </c>
    </row>
    <row r="4" spans="1:61" s="4" customFormat="1" ht="22.5" customHeight="1" x14ac:dyDescent="0.2">
      <c r="A4" s="89">
        <v>1</v>
      </c>
      <c r="B4" s="88" t="s">
        <v>340</v>
      </c>
      <c r="C4" s="73">
        <v>1</v>
      </c>
      <c r="D4" s="73" t="s">
        <v>93</v>
      </c>
      <c r="E4" s="73" t="s">
        <v>13</v>
      </c>
      <c r="F4" s="73" t="s">
        <v>54</v>
      </c>
      <c r="G4" s="73">
        <v>1</v>
      </c>
      <c r="H4" s="54">
        <v>78.599999999999994</v>
      </c>
      <c r="I4" s="73" t="s">
        <v>82</v>
      </c>
      <c r="J4" s="46" t="str">
        <f>CONCATENATE("INSERT INTO `medical_vacancies` (`id`, `keyOrganization`, `job`, `division`, `bet`, `measures`) VALUES (NULL, ","'",D4,"', '",E4,"', ","'",F4,"', ","'",G4,"', ","'",I4,"');")</f>
        <v>INSERT INTO `medical_vacancies` (`id`, `keyOrganization`, `job`, `division`, `bet`, `measures`) VALUES (NULL, 'lipetsk-crb', 'врач-терапевт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 s="43" t="s">
        <v>135</v>
      </c>
      <c r="L4" s="44" t="s">
        <v>136</v>
      </c>
      <c r="M4" s="46" t="str">
        <f>CONCATENATE(K4,D4,L4)</f>
        <v>&lt;div id='entry'&gt;&lt;/div&gt;
&lt;link rel='stylesheet' href='http://h90428dg.beget.tech/css/style_doctor.css'&gt;
&lt;script src='https://yastatic.net/s3/frontend/forms/_/embed.js'&gt;&lt;/script&gt;
&lt;script src='http://h90428dg.beget.tech/js/POST_Request.js'&gt;&lt;/script&gt;
&lt;script&gt;let data = display('lipetsk-crb');&lt;/script&gt;</v>
      </c>
    </row>
    <row r="5" spans="1:61" s="4" customFormat="1" ht="21" customHeight="1" x14ac:dyDescent="0.2">
      <c r="A5" s="89"/>
      <c r="B5" s="88"/>
      <c r="C5" s="73">
        <v>2</v>
      </c>
      <c r="D5" s="73" t="s">
        <v>93</v>
      </c>
      <c r="E5" s="73" t="s">
        <v>23</v>
      </c>
      <c r="F5" s="73" t="s">
        <v>54</v>
      </c>
      <c r="G5" s="73">
        <v>1</v>
      </c>
      <c r="H5" s="54">
        <v>79.3</v>
      </c>
      <c r="I5" s="73" t="s">
        <v>82</v>
      </c>
      <c r="J5" s="46" t="str">
        <f t="shared" ref="J5:J47" si="0">CONCATENATE("INSERT INTO `medical_vacancies` (`id`, `keyOrganization`, `job`, `division`, `bet`, `measures`) VALUES (NULL, ","'",D5,"', '",E5,"', ","'",F5,"', ","'",G5,"', ","'",I5,"');")</f>
        <v>INSERT INTO `medical_vacancies` (`id`, `keyOrganization`, `job`, `division`, `bet`, `measures`) VALUES (NULL, 'lipetsk-crb', 'врач общей практики (семейный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 s="43" t="s">
        <v>135</v>
      </c>
      <c r="L5" s="44" t="s">
        <v>136</v>
      </c>
      <c r="M5" s="46" t="str">
        <f t="shared" ref="M5:M50" si="1">CONCATENATE(K5,D5,L5)</f>
        <v>&lt;div id='entry'&gt;&lt;/div&gt;
&lt;link rel='stylesheet' href='http://h90428dg.beget.tech/css/style_doctor.css'&gt;
&lt;script src='https://yastatic.net/s3/frontend/forms/_/embed.js'&gt;&lt;/script&gt;
&lt;script src='http://h90428dg.beget.tech/js/POST_Request.js'&gt;&lt;/script&gt;
&lt;script&gt;let data = display('lipetsk-crb');&lt;/script&gt;</v>
      </c>
    </row>
    <row r="6" spans="1:61" s="4" customFormat="1" ht="21.75" customHeight="1" x14ac:dyDescent="0.2">
      <c r="A6" s="89"/>
      <c r="B6" s="88"/>
      <c r="C6" s="73">
        <v>3</v>
      </c>
      <c r="D6" s="73" t="s">
        <v>93</v>
      </c>
      <c r="E6" s="73" t="s">
        <v>6</v>
      </c>
      <c r="F6" s="73" t="s">
        <v>55</v>
      </c>
      <c r="G6" s="73">
        <v>2</v>
      </c>
      <c r="H6" s="54">
        <v>86</v>
      </c>
      <c r="I6" s="73"/>
      <c r="J6" s="46" t="str">
        <f t="shared" si="0"/>
        <v>INSERT INTO `medical_vacancies` (`id`, `keyOrganization`, `job`, `division`, `bet`, `measures`) VALUES (NULL, 'lipetsk-crb', 'врач-невролог', 'стационар', '2', '');</v>
      </c>
      <c r="K6" s="43" t="s">
        <v>135</v>
      </c>
      <c r="L6" s="44" t="s">
        <v>136</v>
      </c>
      <c r="M6"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7" spans="1:61" s="4" customFormat="1" ht="19.5" customHeight="1" x14ac:dyDescent="0.2">
      <c r="A7" s="89"/>
      <c r="B7" s="88"/>
      <c r="C7" s="73">
        <v>5</v>
      </c>
      <c r="D7" s="73" t="s">
        <v>93</v>
      </c>
      <c r="E7" s="73" t="s">
        <v>20</v>
      </c>
      <c r="F7" s="73" t="s">
        <v>54</v>
      </c>
      <c r="G7" s="73">
        <v>1</v>
      </c>
      <c r="H7" s="54">
        <v>65</v>
      </c>
      <c r="I7" s="73"/>
      <c r="J7" s="46" t="str">
        <f t="shared" si="0"/>
        <v>INSERT INTO `medical_vacancies` (`id`, `keyOrganization`, `job`, `division`, `bet`, `measures`) VALUES (NULL, 'lipetsk-crb', 'врач-хирург', 'поликлиника', '1', '');</v>
      </c>
      <c r="K7" s="43" t="s">
        <v>135</v>
      </c>
      <c r="L7" s="44" t="s">
        <v>136</v>
      </c>
      <c r="M7"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8" spans="1:61" s="4" customFormat="1" ht="19.5" customHeight="1" x14ac:dyDescent="0.2">
      <c r="A8" s="89"/>
      <c r="B8" s="88"/>
      <c r="C8" s="73"/>
      <c r="D8" s="73"/>
      <c r="E8" s="73" t="s">
        <v>4</v>
      </c>
      <c r="F8" s="73" t="s">
        <v>55</v>
      </c>
      <c r="G8" s="73">
        <v>1</v>
      </c>
      <c r="H8" s="54">
        <v>100</v>
      </c>
      <c r="I8" s="10"/>
      <c r="J8" s="55"/>
      <c r="K8" s="43"/>
      <c r="L8" s="44"/>
      <c r="M8" s="55"/>
    </row>
    <row r="9" spans="1:61" s="4" customFormat="1" ht="19.5" customHeight="1" x14ac:dyDescent="0.2">
      <c r="A9" s="89"/>
      <c r="B9" s="88"/>
      <c r="C9" s="73"/>
      <c r="D9" s="73"/>
      <c r="E9" s="57" t="s">
        <v>56</v>
      </c>
      <c r="F9" s="57" t="s">
        <v>262</v>
      </c>
      <c r="G9" s="57">
        <v>2</v>
      </c>
      <c r="H9" s="54">
        <v>65</v>
      </c>
      <c r="I9" s="10"/>
      <c r="J9" s="55"/>
      <c r="K9" s="43"/>
      <c r="L9" s="44"/>
      <c r="M9" s="55"/>
    </row>
    <row r="10" spans="1:61" s="4" customFormat="1" ht="19.5" customHeight="1" x14ac:dyDescent="0.2">
      <c r="A10" s="89"/>
      <c r="B10" s="88"/>
      <c r="C10" s="73"/>
      <c r="D10" s="73"/>
      <c r="E10" s="57" t="s">
        <v>9</v>
      </c>
      <c r="F10" s="57" t="s">
        <v>55</v>
      </c>
      <c r="G10" s="57">
        <v>1</v>
      </c>
      <c r="H10" s="54"/>
      <c r="I10" s="10"/>
      <c r="J10" s="55"/>
      <c r="K10" s="43"/>
      <c r="L10" s="44"/>
      <c r="M10" s="55"/>
    </row>
    <row r="11" spans="1:61" s="4" customFormat="1" ht="22.5" customHeight="1" x14ac:dyDescent="0.2">
      <c r="A11" s="89"/>
      <c r="B11" s="88"/>
      <c r="C11" s="73">
        <v>7</v>
      </c>
      <c r="D11" s="73" t="s">
        <v>93</v>
      </c>
      <c r="E11" s="57" t="s">
        <v>272</v>
      </c>
      <c r="F11" s="57" t="s">
        <v>55</v>
      </c>
      <c r="G11" s="57">
        <v>1</v>
      </c>
      <c r="H11" s="54"/>
      <c r="I11" s="10"/>
      <c r="J11" s="46" t="e">
        <f>CONCATENATE("INSERT INTO `medical_vacancies` (`id`, `keyOrganization`, `job`, `division`, `bet`, `measures`) VALUES (NULL, ","'",D11,"', '",#REF!,"', ","'",#REF!,"', ","'",#REF!,"', ","'",#REF!,"');")</f>
        <v>#REF!</v>
      </c>
      <c r="K11" s="43" t="s">
        <v>135</v>
      </c>
      <c r="L11" s="44" t="s">
        <v>136</v>
      </c>
      <c r="M11"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2" spans="1:61" s="49" customFormat="1" ht="18.75" customHeight="1" x14ac:dyDescent="0.2">
      <c r="A12" s="88">
        <v>2</v>
      </c>
      <c r="B12" s="88" t="s">
        <v>341</v>
      </c>
      <c r="C12" s="73">
        <v>21</v>
      </c>
      <c r="D12" s="73" t="s">
        <v>94</v>
      </c>
      <c r="E12" s="73" t="s">
        <v>13</v>
      </c>
      <c r="F12" s="73" t="s">
        <v>54</v>
      </c>
      <c r="G12" s="73">
        <v>3</v>
      </c>
      <c r="H12" s="54">
        <v>77.400000000000006</v>
      </c>
      <c r="I12" s="73" t="s">
        <v>270</v>
      </c>
      <c r="J12" s="55" t="str">
        <f t="shared" si="0"/>
        <v>INSERT INTO `medical_vacancies` (`id`, `keyOrganization`, `job`, `division`, `bet`, `measures`) VALUES (NULL, 'lipetsk-gor-bolnitsa-sokol', 'врач-терапевт участковый', 'поликлиника',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 s="43" t="s">
        <v>135</v>
      </c>
      <c r="L12" s="44" t="s">
        <v>136</v>
      </c>
      <c r="M12" s="55"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row>
    <row r="13" spans="1:61" s="49" customFormat="1" ht="19.5" customHeight="1" x14ac:dyDescent="0.2">
      <c r="A13" s="88"/>
      <c r="B13" s="88"/>
      <c r="C13" s="73"/>
      <c r="D13" s="73"/>
      <c r="E13" s="73" t="s">
        <v>14</v>
      </c>
      <c r="F13" s="73" t="s">
        <v>141</v>
      </c>
      <c r="G13" s="73">
        <v>1</v>
      </c>
      <c r="H13" s="54">
        <v>59.5</v>
      </c>
      <c r="I13" s="73" t="s">
        <v>270</v>
      </c>
      <c r="J13" s="55"/>
      <c r="K13" s="43"/>
      <c r="L13" s="44"/>
      <c r="M13" s="55"/>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row>
    <row r="14" spans="1:61" s="49" customFormat="1" ht="19.5" customHeight="1" x14ac:dyDescent="0.2">
      <c r="A14" s="88"/>
      <c r="B14" s="88"/>
      <c r="C14" s="73">
        <v>24</v>
      </c>
      <c r="D14" s="73" t="s">
        <v>94</v>
      </c>
      <c r="E14" s="73" t="s">
        <v>287</v>
      </c>
      <c r="F14" s="73" t="s">
        <v>54</v>
      </c>
      <c r="G14" s="73">
        <v>2</v>
      </c>
      <c r="H14" s="54">
        <v>59.5</v>
      </c>
      <c r="I14" s="73" t="s">
        <v>270</v>
      </c>
      <c r="J14" s="55" t="str">
        <f t="shared" si="0"/>
        <v>INSERT INTO `medical_vacancies` (`id`, `keyOrganization`, `job`, `division`, `bet`, `measures`) VALUES (NULL, 'lipetsk-gor-bolnitsa-sokol', 'врач онколог',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 s="43" t="s">
        <v>135</v>
      </c>
      <c r="L14" s="44" t="s">
        <v>136</v>
      </c>
      <c r="M14" s="55"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row>
    <row r="15" spans="1:61" s="49" customFormat="1" ht="19.5" customHeight="1" x14ac:dyDescent="0.2">
      <c r="A15" s="88"/>
      <c r="B15" s="88"/>
      <c r="C15" s="73"/>
      <c r="D15" s="73"/>
      <c r="E15" s="73" t="s">
        <v>15</v>
      </c>
      <c r="F15" s="73" t="s">
        <v>55</v>
      </c>
      <c r="G15" s="73">
        <v>1</v>
      </c>
      <c r="H15" s="54">
        <v>77.400000000000006</v>
      </c>
      <c r="I15" s="73" t="s">
        <v>270</v>
      </c>
      <c r="J15" s="55"/>
      <c r="K15" s="43"/>
      <c r="L15" s="44"/>
      <c r="M15" s="55"/>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row>
    <row r="16" spans="1:61" s="49" customFormat="1" ht="19.5" customHeight="1" x14ac:dyDescent="0.2">
      <c r="A16" s="88"/>
      <c r="B16" s="88"/>
      <c r="C16" s="73"/>
      <c r="D16" s="73"/>
      <c r="E16" s="73" t="s">
        <v>2</v>
      </c>
      <c r="F16" s="73" t="s">
        <v>54</v>
      </c>
      <c r="G16" s="73">
        <v>1</v>
      </c>
      <c r="H16" s="54">
        <v>55</v>
      </c>
      <c r="I16" s="73" t="s">
        <v>270</v>
      </c>
      <c r="J16" s="55"/>
      <c r="K16" s="43"/>
      <c r="L16" s="44"/>
      <c r="M16" s="55"/>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row>
    <row r="17" spans="1:119" s="49" customFormat="1" ht="19.5" customHeight="1" x14ac:dyDescent="0.2">
      <c r="A17" s="88"/>
      <c r="B17" s="88"/>
      <c r="C17" s="73"/>
      <c r="D17" s="73"/>
      <c r="E17" s="73" t="s">
        <v>8</v>
      </c>
      <c r="F17" s="73" t="s">
        <v>54</v>
      </c>
      <c r="G17" s="73">
        <v>1</v>
      </c>
      <c r="H17" s="54"/>
      <c r="I17" s="73"/>
      <c r="J17" s="55"/>
      <c r="K17" s="43"/>
      <c r="L17" s="44"/>
      <c r="M17" s="55"/>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row>
    <row r="18" spans="1:119" s="49" customFormat="1" ht="19.5" customHeight="1" x14ac:dyDescent="0.2">
      <c r="A18" s="88"/>
      <c r="B18" s="88"/>
      <c r="C18" s="73"/>
      <c r="D18" s="73"/>
      <c r="E18" s="73" t="s">
        <v>317</v>
      </c>
      <c r="F18" s="73" t="s">
        <v>55</v>
      </c>
      <c r="G18" s="73">
        <v>1</v>
      </c>
      <c r="H18" s="54"/>
      <c r="I18" s="73" t="s">
        <v>270</v>
      </c>
      <c r="J18" s="55"/>
      <c r="K18" s="43"/>
      <c r="L18" s="44"/>
      <c r="M18" s="55"/>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row>
    <row r="19" spans="1:119" s="49" customFormat="1" ht="19.5" customHeight="1" x14ac:dyDescent="0.2">
      <c r="A19" s="88"/>
      <c r="B19" s="88"/>
      <c r="C19" s="73"/>
      <c r="D19" s="73"/>
      <c r="E19" s="73" t="s">
        <v>3</v>
      </c>
      <c r="F19" s="73" t="s">
        <v>55</v>
      </c>
      <c r="G19" s="73">
        <v>1</v>
      </c>
      <c r="H19" s="54">
        <v>47.8</v>
      </c>
      <c r="I19" s="73"/>
      <c r="J19" s="55"/>
      <c r="K19" s="43"/>
      <c r="L19" s="44"/>
      <c r="M19" s="55"/>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row>
    <row r="20" spans="1:119" s="49" customFormat="1" ht="19.5" customHeight="1" x14ac:dyDescent="0.2">
      <c r="A20" s="88">
        <v>3</v>
      </c>
      <c r="B20" s="88" t="s">
        <v>338</v>
      </c>
      <c r="C20" s="73">
        <v>37</v>
      </c>
      <c r="D20" s="73" t="s">
        <v>95</v>
      </c>
      <c r="E20" s="73" t="s">
        <v>57</v>
      </c>
      <c r="F20" s="73" t="s">
        <v>54</v>
      </c>
      <c r="G20" s="73">
        <v>2</v>
      </c>
      <c r="H20" s="54">
        <v>37.75</v>
      </c>
      <c r="I20" s="73" t="s">
        <v>270</v>
      </c>
      <c r="J20" s="55" t="str">
        <f t="shared" si="0"/>
        <v>INSERT INTO `medical_vacancies` (`id`, `keyOrganization`, `job`, `division`, `bet`, `measures`) VALUES (NULL, 'lipetsk-med', 'врач-онколог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0" s="43" t="s">
        <v>135</v>
      </c>
      <c r="L20" s="44" t="s">
        <v>136</v>
      </c>
      <c r="M20"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row>
    <row r="21" spans="1:119" s="49" customFormat="1" ht="19.5" customHeight="1" x14ac:dyDescent="0.2">
      <c r="A21" s="88"/>
      <c r="B21" s="88"/>
      <c r="C21" s="73">
        <v>39</v>
      </c>
      <c r="D21" s="73" t="s">
        <v>95</v>
      </c>
      <c r="E21" s="73" t="s">
        <v>15</v>
      </c>
      <c r="F21" s="73" t="s">
        <v>55</v>
      </c>
      <c r="G21" s="73">
        <v>1</v>
      </c>
      <c r="H21" s="54">
        <v>50.31</v>
      </c>
      <c r="I21" s="73" t="s">
        <v>270</v>
      </c>
      <c r="J21" s="55" t="str">
        <f t="shared" si="0"/>
        <v>INSERT INTO `medical_vacancies` (`id`, `keyOrganization`, `job`, `division`, `bet`, `measures`) VALUES (NULL, 'lipetsk-med',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1" s="43" t="s">
        <v>135</v>
      </c>
      <c r="L21" s="44" t="s">
        <v>136</v>
      </c>
      <c r="M21"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row>
    <row r="22" spans="1:119" s="49" customFormat="1" ht="19.5" customHeight="1" x14ac:dyDescent="0.2">
      <c r="A22" s="88"/>
      <c r="B22" s="88"/>
      <c r="C22" s="73"/>
      <c r="D22" s="73"/>
      <c r="E22" s="73" t="s">
        <v>4</v>
      </c>
      <c r="F22" s="73" t="s">
        <v>54</v>
      </c>
      <c r="G22" s="73">
        <v>1</v>
      </c>
      <c r="H22" s="54"/>
      <c r="I22" s="73"/>
      <c r="J22" s="55"/>
      <c r="K22" s="43"/>
      <c r="L22" s="44"/>
      <c r="M22" s="55"/>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row>
    <row r="23" spans="1:119" s="49" customFormat="1" ht="19.5" customHeight="1" x14ac:dyDescent="0.2">
      <c r="A23" s="88"/>
      <c r="B23" s="88"/>
      <c r="C23" s="73">
        <v>40</v>
      </c>
      <c r="D23" s="73" t="s">
        <v>95</v>
      </c>
      <c r="E23" s="73" t="s">
        <v>4</v>
      </c>
      <c r="F23" s="73" t="s">
        <v>55</v>
      </c>
      <c r="G23" s="73">
        <v>2</v>
      </c>
      <c r="H23" s="54">
        <v>42.37</v>
      </c>
      <c r="I23" s="73"/>
      <c r="J23" s="55" t="str">
        <f t="shared" si="0"/>
        <v>INSERT INTO `medical_vacancies` (`id`, `keyOrganization`, `job`, `division`, `bet`, `measures`) VALUES (NULL, 'lipetsk-med', 'врач функциональной диагностики', 'стационар', '2', '');</v>
      </c>
      <c r="K23" s="43" t="s">
        <v>135</v>
      </c>
      <c r="L23" s="44" t="s">
        <v>136</v>
      </c>
      <c r="M23"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row>
    <row r="24" spans="1:119" s="49" customFormat="1" ht="19.5" customHeight="1" x14ac:dyDescent="0.2">
      <c r="A24" s="88"/>
      <c r="B24" s="88"/>
      <c r="C24" s="73">
        <v>41</v>
      </c>
      <c r="D24" s="73" t="s">
        <v>95</v>
      </c>
      <c r="E24" s="73" t="s">
        <v>19</v>
      </c>
      <c r="F24" s="73" t="s">
        <v>54</v>
      </c>
      <c r="G24" s="73">
        <v>1</v>
      </c>
      <c r="H24" s="54">
        <v>34.67</v>
      </c>
      <c r="I24" s="73"/>
      <c r="J24" s="55" t="str">
        <f t="shared" si="0"/>
        <v>INSERT INTO `medical_vacancies` (`id`, `keyOrganization`, `job`, `division`, `bet`, `measures`) VALUES (NULL, 'lipetsk-med', 'врач по лечебной физкультуре', 'поликлиника', '1', '');</v>
      </c>
      <c r="K24" s="43" t="s">
        <v>135</v>
      </c>
      <c r="L24" s="44" t="s">
        <v>136</v>
      </c>
      <c r="M24"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row>
    <row r="25" spans="1:119" s="49" customFormat="1" ht="18.75" customHeight="1" x14ac:dyDescent="0.2">
      <c r="A25" s="88"/>
      <c r="B25" s="88"/>
      <c r="C25" s="73">
        <v>42</v>
      </c>
      <c r="D25" s="73" t="s">
        <v>95</v>
      </c>
      <c r="E25" s="73" t="s">
        <v>21</v>
      </c>
      <c r="F25" s="73" t="s">
        <v>54</v>
      </c>
      <c r="G25" s="73">
        <v>2</v>
      </c>
      <c r="H25" s="54">
        <v>50.1</v>
      </c>
      <c r="I25" s="73" t="s">
        <v>270</v>
      </c>
      <c r="J25" s="55" t="str">
        <f>CONCATENATE("INSERT INTO `medical_vacancies` (`id`, `keyOrganization`, `job`, `division`, `bet`, `measures`) VALUES (NULL, ","'",D25,"', '",E25,"', ","'",F25,"', ","'",G25,"', ","'",I27,"');")</f>
        <v>INSERT INTO `medical_vacancies` (`id`, `keyOrganization`, `job`, `division`, `bet`, `measures`) VALUES (NULL, 'lipetsk-med', 'врач-педиатр', 'поликлиника', '2', '');</v>
      </c>
      <c r="K25" s="43" t="s">
        <v>135</v>
      </c>
      <c r="L25" s="44" t="s">
        <v>136</v>
      </c>
      <c r="M25"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row>
    <row r="26" spans="1:119" s="49" customFormat="1" ht="19.5" customHeight="1" x14ac:dyDescent="0.2">
      <c r="A26" s="88"/>
      <c r="B26" s="88"/>
      <c r="C26" s="73">
        <v>43</v>
      </c>
      <c r="D26" s="73" t="s">
        <v>95</v>
      </c>
      <c r="E26" s="73" t="s">
        <v>24</v>
      </c>
      <c r="F26" s="73" t="s">
        <v>55</v>
      </c>
      <c r="G26" s="73">
        <v>1</v>
      </c>
      <c r="H26" s="54">
        <v>44.68</v>
      </c>
      <c r="I26" s="73"/>
      <c r="J26" s="55" t="str">
        <f t="shared" si="0"/>
        <v>INSERT INTO `medical_vacancies` (`id`, `keyOrganization`, `job`, `division`, `bet`, `measures`) VALUES (NULL, 'lipetsk-med', 'врач-физиотерапевт', 'стационар', '1', '');</v>
      </c>
      <c r="K26" s="43" t="s">
        <v>135</v>
      </c>
      <c r="L26" s="44" t="s">
        <v>136</v>
      </c>
      <c r="M26"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row>
    <row r="27" spans="1:119" s="49" customFormat="1" ht="19.5" customHeight="1" x14ac:dyDescent="0.2">
      <c r="A27" s="88"/>
      <c r="B27" s="88"/>
      <c r="C27" s="73"/>
      <c r="D27" s="73"/>
      <c r="E27" s="73" t="s">
        <v>24</v>
      </c>
      <c r="F27" s="73" t="s">
        <v>54</v>
      </c>
      <c r="G27" s="73">
        <v>1</v>
      </c>
      <c r="H27" s="54"/>
      <c r="I27" s="73"/>
      <c r="J27" s="55"/>
      <c r="K27" s="43"/>
      <c r="L27" s="44"/>
      <c r="M27" s="55"/>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row>
    <row r="28" spans="1:119" s="49" customFormat="1" ht="19.5" customHeight="1" x14ac:dyDescent="0.2">
      <c r="A28" s="88"/>
      <c r="B28" s="88"/>
      <c r="C28" s="73">
        <v>47</v>
      </c>
      <c r="D28" s="73" t="s">
        <v>95</v>
      </c>
      <c r="E28" s="73" t="s">
        <v>16</v>
      </c>
      <c r="F28" s="73" t="s">
        <v>55</v>
      </c>
      <c r="G28" s="73">
        <v>1</v>
      </c>
      <c r="H28" s="54">
        <v>31.59</v>
      </c>
      <c r="I28" s="73"/>
      <c r="J28" s="55" t="str">
        <f t="shared" si="0"/>
        <v>INSERT INTO `medical_vacancies` (`id`, `keyOrganization`, `job`, `division`, `bet`, `measures`) VALUES (NULL, 'lipetsk-med', 'врач-кардиолог', 'стационар', '1', '');</v>
      </c>
      <c r="K28" s="43" t="s">
        <v>135</v>
      </c>
      <c r="L28" s="44" t="s">
        <v>136</v>
      </c>
      <c r="M28"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row>
    <row r="29" spans="1:119" s="49" customFormat="1" ht="19.5" customHeight="1" x14ac:dyDescent="0.2">
      <c r="A29" s="88"/>
      <c r="B29" s="88"/>
      <c r="C29" s="73">
        <v>48</v>
      </c>
      <c r="D29" s="73" t="s">
        <v>95</v>
      </c>
      <c r="E29" s="73" t="s">
        <v>17</v>
      </c>
      <c r="F29" s="73" t="s">
        <v>54</v>
      </c>
      <c r="G29" s="73">
        <v>1</v>
      </c>
      <c r="H29" s="54">
        <v>34.090000000000003</v>
      </c>
      <c r="I29" s="73"/>
      <c r="J29" s="55" t="str">
        <f t="shared" si="0"/>
        <v>INSERT INTO `medical_vacancies` (`id`, `keyOrganization`, `job`, `division`, `bet`, `measures`) VALUES (NULL, 'lipetsk-med', 'врач-травматолог-ортопед', 'поликлиника', '1', '');</v>
      </c>
      <c r="K29" s="43" t="s">
        <v>135</v>
      </c>
      <c r="L29" s="44" t="s">
        <v>136</v>
      </c>
      <c r="M29"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row>
    <row r="30" spans="1:119" s="49" customFormat="1" ht="19.5" customHeight="1" x14ac:dyDescent="0.2">
      <c r="A30" s="88"/>
      <c r="B30" s="88"/>
      <c r="C30" s="73">
        <v>49</v>
      </c>
      <c r="D30" s="73" t="s">
        <v>95</v>
      </c>
      <c r="E30" s="73" t="s">
        <v>17</v>
      </c>
      <c r="F30" s="73" t="s">
        <v>55</v>
      </c>
      <c r="G30" s="73">
        <v>2</v>
      </c>
      <c r="H30" s="54">
        <v>39.29</v>
      </c>
      <c r="I30" s="73"/>
      <c r="J30" s="55" t="str">
        <f>CONCATENATE("INSERT INTO `medical_vacancies` (`id`, `keyOrganization`, `job`, `division`, `bet`, `measures`) VALUES (NULL, ","'",D30,"', '",E30,"', ","'",F30,"', ","'",G30,"', ","'",I30,"');")</f>
        <v>INSERT INTO `medical_vacancies` (`id`, `keyOrganization`, `job`, `division`, `bet`, `measures`) VALUES (NULL, 'lipetsk-med', 'врач-травматолог-ортопед', 'стационар', '2', '');</v>
      </c>
      <c r="K30" s="43" t="s">
        <v>135</v>
      </c>
      <c r="L30" s="44" t="s">
        <v>136</v>
      </c>
      <c r="M30"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row>
    <row r="31" spans="1:119" s="49" customFormat="1" ht="19.5" customHeight="1" x14ac:dyDescent="0.2">
      <c r="A31" s="88"/>
      <c r="B31" s="88"/>
      <c r="C31" s="73">
        <v>50</v>
      </c>
      <c r="D31" s="73" t="s">
        <v>95</v>
      </c>
      <c r="E31" s="73" t="s">
        <v>7</v>
      </c>
      <c r="F31" s="73" t="s">
        <v>55</v>
      </c>
      <c r="G31" s="73">
        <v>1</v>
      </c>
      <c r="H31" s="54">
        <v>39.29</v>
      </c>
      <c r="I31" s="10"/>
      <c r="J31" s="55" t="e">
        <f>CONCATENATE("INSERT INTO `medical_vacancies` (`id`, `keyOrganization`, `job`, `division`, `bet`, `measures`) VALUES (NULL, ","'",D31,"', '",E31,"', ","'",F31,"', ","'",G31,"', ","'",#REF!,"');")</f>
        <v>#REF!</v>
      </c>
      <c r="K31" s="43" t="s">
        <v>135</v>
      </c>
      <c r="L31" s="44" t="s">
        <v>136</v>
      </c>
      <c r="M31"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row>
    <row r="32" spans="1:119" s="49" customFormat="1" ht="19.5" customHeight="1" x14ac:dyDescent="0.2">
      <c r="A32" s="88"/>
      <c r="B32" s="88"/>
      <c r="C32" s="73">
        <v>51</v>
      </c>
      <c r="D32" s="73" t="s">
        <v>95</v>
      </c>
      <c r="E32" s="73" t="s">
        <v>28</v>
      </c>
      <c r="F32" s="73" t="s">
        <v>55</v>
      </c>
      <c r="G32" s="73">
        <v>2</v>
      </c>
      <c r="H32" s="54">
        <v>29.1</v>
      </c>
      <c r="I32" s="73"/>
      <c r="J32" s="55" t="str">
        <f t="shared" si="0"/>
        <v>INSERT INTO `medical_vacancies` (`id`, `keyOrganization`, `job`, `division`, `bet`, `measures`) VALUES (NULL, 'lipetsk-med', 'врач-нейрохирург', 'стационар', '2', '');</v>
      </c>
      <c r="K32" s="43" t="s">
        <v>135</v>
      </c>
      <c r="L32" s="44" t="s">
        <v>136</v>
      </c>
      <c r="M32"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row>
    <row r="33" spans="1:119" s="49" customFormat="1" ht="19.5" customHeight="1" x14ac:dyDescent="0.2">
      <c r="A33" s="88"/>
      <c r="B33" s="88"/>
      <c r="C33" s="73"/>
      <c r="D33" s="73"/>
      <c r="E33" s="73" t="s">
        <v>9</v>
      </c>
      <c r="F33" s="73" t="s">
        <v>55</v>
      </c>
      <c r="G33" s="73">
        <v>2</v>
      </c>
      <c r="H33" s="54">
        <v>39.29</v>
      </c>
      <c r="I33" s="73"/>
      <c r="J33" s="55"/>
      <c r="K33" s="43"/>
      <c r="L33" s="44"/>
      <c r="M33" s="55"/>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row>
    <row r="34" spans="1:119" s="49" customFormat="1" ht="18" customHeight="1" x14ac:dyDescent="0.2">
      <c r="A34" s="88"/>
      <c r="B34" s="88"/>
      <c r="C34" s="73">
        <v>52</v>
      </c>
      <c r="D34" s="73" t="s">
        <v>95</v>
      </c>
      <c r="E34" s="73" t="s">
        <v>13</v>
      </c>
      <c r="F34" s="73" t="s">
        <v>54</v>
      </c>
      <c r="G34" s="73">
        <v>1</v>
      </c>
      <c r="H34" s="54">
        <v>32.340000000000003</v>
      </c>
      <c r="I34" s="73" t="s">
        <v>270</v>
      </c>
      <c r="J34" s="55" t="str">
        <f t="shared" si="0"/>
        <v>INSERT INTO `medical_vacancies` (`id`, `keyOrganization`, `job`, `division`, `bet`, `measures`) VALUES (NULL, 'lipetsk-med', 'врач-терапевт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4" s="43" t="s">
        <v>135</v>
      </c>
      <c r="L34" s="44" t="s">
        <v>136</v>
      </c>
      <c r="M34"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row>
    <row r="35" spans="1:119" s="49" customFormat="1" ht="21.75" customHeight="1" x14ac:dyDescent="0.2">
      <c r="A35" s="88"/>
      <c r="B35" s="88"/>
      <c r="C35" s="73"/>
      <c r="D35" s="73"/>
      <c r="E35" s="73" t="s">
        <v>25</v>
      </c>
      <c r="F35" s="73" t="s">
        <v>71</v>
      </c>
      <c r="G35" s="73">
        <v>1</v>
      </c>
      <c r="H35" s="54"/>
      <c r="I35" s="73" t="s">
        <v>270</v>
      </c>
      <c r="J35" s="55"/>
      <c r="K35" s="43"/>
      <c r="L35" s="44"/>
      <c r="M35" s="55"/>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row>
    <row r="36" spans="1:119" s="49" customFormat="1" ht="19.5" customHeight="1" x14ac:dyDescent="0.2">
      <c r="A36" s="88"/>
      <c r="B36" s="88"/>
      <c r="C36" s="73">
        <v>53</v>
      </c>
      <c r="D36" s="73" t="s">
        <v>95</v>
      </c>
      <c r="E36" s="73" t="s">
        <v>1</v>
      </c>
      <c r="F36" s="73" t="s">
        <v>55</v>
      </c>
      <c r="G36" s="73">
        <v>1</v>
      </c>
      <c r="H36" s="54">
        <v>53.16</v>
      </c>
      <c r="I36" s="73"/>
      <c r="J36" s="55" t="str">
        <f t="shared" si="0"/>
        <v>INSERT INTO `medical_vacancies` (`id`, `keyOrganization`, `job`, `division`, `bet`, `measures`) VALUES (NULL, 'lipetsk-med', 'врач-эндокринолог', 'стационар', '1', '');</v>
      </c>
      <c r="K36" s="43" t="s">
        <v>135</v>
      </c>
      <c r="L36" s="44" t="s">
        <v>136</v>
      </c>
      <c r="M36"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row>
    <row r="37" spans="1:119" s="49" customFormat="1" ht="19.5" customHeight="1" x14ac:dyDescent="0.2">
      <c r="A37" s="88"/>
      <c r="B37" s="88"/>
      <c r="C37" s="73">
        <v>54</v>
      </c>
      <c r="D37" s="73" t="s">
        <v>95</v>
      </c>
      <c r="E37" s="73" t="s">
        <v>3</v>
      </c>
      <c r="F37" s="73" t="s">
        <v>262</v>
      </c>
      <c r="G37" s="73">
        <v>2</v>
      </c>
      <c r="H37" s="54">
        <v>55.71</v>
      </c>
      <c r="I37" s="10"/>
      <c r="J37" s="55" t="e">
        <f>CONCATENATE("INSERT INTO `medical_vacancies` (`id`, `keyOrganization`, `job`, `division`, `bet`, `measures`) VALUES (NULL, ","'",D37,"', '",E37,"', ","'",F37,"', ","'",G37,"', ","'",#REF!,"');")</f>
        <v>#REF!</v>
      </c>
      <c r="K37" s="43" t="s">
        <v>135</v>
      </c>
      <c r="L37" s="44" t="s">
        <v>136</v>
      </c>
      <c r="M37"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row>
    <row r="38" spans="1:119" s="49" customFormat="1" ht="19.5" customHeight="1" x14ac:dyDescent="0.2">
      <c r="A38" s="88"/>
      <c r="B38" s="88"/>
      <c r="C38" s="73"/>
      <c r="D38" s="73"/>
      <c r="E38" s="73" t="s">
        <v>56</v>
      </c>
      <c r="F38" s="73" t="s">
        <v>54</v>
      </c>
      <c r="G38" s="73">
        <v>3</v>
      </c>
      <c r="H38" s="54">
        <v>37.75</v>
      </c>
      <c r="I38" s="10"/>
      <c r="J38" s="55"/>
      <c r="K38" s="43"/>
      <c r="L38" s="44"/>
      <c r="M38" s="55"/>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row>
    <row r="39" spans="1:119" s="49" customFormat="1" ht="19.5" customHeight="1" x14ac:dyDescent="0.2">
      <c r="A39" s="88"/>
      <c r="B39" s="88"/>
      <c r="C39" s="73">
        <v>55</v>
      </c>
      <c r="D39" s="73" t="s">
        <v>95</v>
      </c>
      <c r="E39" s="73" t="s">
        <v>18</v>
      </c>
      <c r="F39" s="73" t="s">
        <v>54</v>
      </c>
      <c r="G39" s="73">
        <v>1</v>
      </c>
      <c r="H39" s="54">
        <v>29.1</v>
      </c>
      <c r="I39" s="73" t="s">
        <v>270</v>
      </c>
      <c r="J39" s="55" t="e">
        <f>CONCATENATE("INSERT INTO `medical_vacancies` (`id`, `keyOrganization`, `job`, `division`, `bet`, `measures`) VALUES (NULL, ","'",D39,"', '",E39,"', ","'",F39,"', ","'",G39,"', ","'",#REF!,"');")</f>
        <v>#REF!</v>
      </c>
      <c r="K39" s="43" t="s">
        <v>135</v>
      </c>
      <c r="L39" s="44" t="s">
        <v>136</v>
      </c>
      <c r="M39"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row>
    <row r="40" spans="1:119" s="49" customFormat="1" ht="19.5" customHeight="1" x14ac:dyDescent="0.2">
      <c r="A40" s="88"/>
      <c r="B40" s="88"/>
      <c r="C40" s="73">
        <v>56</v>
      </c>
      <c r="D40" s="73" t="s">
        <v>95</v>
      </c>
      <c r="E40" s="73" t="s">
        <v>18</v>
      </c>
      <c r="F40" s="73" t="s">
        <v>55</v>
      </c>
      <c r="G40" s="73">
        <v>1</v>
      </c>
      <c r="H40" s="54">
        <v>37.75</v>
      </c>
      <c r="I40" s="73" t="s">
        <v>270</v>
      </c>
      <c r="J40" s="55" t="e">
        <f>CONCATENATE("INSERT INTO `medical_vacancies` (`id`, `keyOrganization`, `job`, `division`, `bet`, `measures`) VALUES (NULL, ","'",D40,"', '",E40,"', ","'",F40,"', ","'",G40,"', ","'",#REF!,"');")</f>
        <v>#REF!</v>
      </c>
      <c r="K40" s="43" t="s">
        <v>135</v>
      </c>
      <c r="L40" s="44" t="s">
        <v>136</v>
      </c>
      <c r="M40"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row>
    <row r="41" spans="1:119" s="49" customFormat="1" ht="19.5" customHeight="1" x14ac:dyDescent="0.2">
      <c r="A41" s="88"/>
      <c r="B41" s="88"/>
      <c r="C41" s="73">
        <v>58</v>
      </c>
      <c r="D41" s="73" t="s">
        <v>95</v>
      </c>
      <c r="E41" s="73" t="s">
        <v>27</v>
      </c>
      <c r="F41" s="73" t="s">
        <v>54</v>
      </c>
      <c r="G41" s="73">
        <v>1</v>
      </c>
      <c r="H41" s="54">
        <v>31.59</v>
      </c>
      <c r="I41" s="10"/>
      <c r="J41" s="55" t="e">
        <f>CONCATENATE("INSERT INTO `medical_vacancies` (`id`, `keyOrganization`, `job`, `division`, `bet`, `measures`) VALUES (NULL, ","'",D41,"', '",E41,"', ","'",F41,"', ","'",G41,"', ","'",#REF!,"');")</f>
        <v>#REF!</v>
      </c>
      <c r="K41" s="43" t="s">
        <v>135</v>
      </c>
      <c r="L41" s="44" t="s">
        <v>136</v>
      </c>
      <c r="M41"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row>
    <row r="42" spans="1:119" s="49" customFormat="1" ht="19.5" customHeight="1" x14ac:dyDescent="0.2">
      <c r="A42" s="88"/>
      <c r="B42" s="88"/>
      <c r="C42" s="73"/>
      <c r="D42" s="73"/>
      <c r="E42" s="73" t="s">
        <v>6</v>
      </c>
      <c r="F42" s="73" t="s">
        <v>55</v>
      </c>
      <c r="G42" s="73">
        <v>3</v>
      </c>
      <c r="H42" s="54">
        <v>39.25</v>
      </c>
      <c r="I42" s="10"/>
      <c r="J42" s="55"/>
      <c r="K42" s="43"/>
      <c r="L42" s="44"/>
      <c r="M42" s="55"/>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row>
    <row r="43" spans="1:119" s="49" customFormat="1" ht="19.5" customHeight="1" x14ac:dyDescent="0.2">
      <c r="A43" s="88"/>
      <c r="B43" s="88"/>
      <c r="C43" s="73">
        <v>59</v>
      </c>
      <c r="D43" s="73" t="s">
        <v>95</v>
      </c>
      <c r="E43" s="73" t="s">
        <v>68</v>
      </c>
      <c r="F43" s="73" t="s">
        <v>55</v>
      </c>
      <c r="G43" s="73">
        <v>1</v>
      </c>
      <c r="H43" s="54">
        <v>32.340000000000003</v>
      </c>
      <c r="I43" s="10"/>
      <c r="J43" s="55" t="str">
        <f>CONCATENATE("INSERT INTO `medical_vacancies` (`id`, `keyOrganization`, `job`, `division`, `bet`, `measures`) VALUES (NULL, ","'",D43,"', '",E43,"', ","'",F43,"', ","'",G43,"', ","'",I44,"');")</f>
        <v>INSERT INTO `medical_vacancies` (`id`, `keyOrganization`, `job`, `division`, `bet`, `measures`) VALUES (NULL, 'lipetsk-med', 'врач скорой медицинской помощи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43" s="43" t="s">
        <v>135</v>
      </c>
      <c r="L43" s="44" t="s">
        <v>136</v>
      </c>
      <c r="M43"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row>
    <row r="44" spans="1:119" s="49" customFormat="1" ht="21" customHeight="1" x14ac:dyDescent="0.2">
      <c r="A44" s="88"/>
      <c r="B44" s="88"/>
      <c r="C44" s="73">
        <v>60</v>
      </c>
      <c r="D44" s="73" t="s">
        <v>95</v>
      </c>
      <c r="E44" s="73" t="s">
        <v>5</v>
      </c>
      <c r="F44" s="73" t="s">
        <v>54</v>
      </c>
      <c r="G44" s="73">
        <v>1</v>
      </c>
      <c r="H44" s="54">
        <v>33.130000000000003</v>
      </c>
      <c r="I44" s="73" t="s">
        <v>270</v>
      </c>
      <c r="J44" s="55" t="e">
        <f>CONCATENATE("INSERT INTO `medical_vacancies` (`id`, `keyOrganization`, `job`, `division`, `bet`, `measures`) VALUES (NULL, ","'",D44,"', '",E44,"', ","'",F44,"', ","'",G44,"', ","'",#REF!,"');")</f>
        <v>#REF!</v>
      </c>
      <c r="K44" s="43" t="s">
        <v>135</v>
      </c>
      <c r="L44" s="44" t="s">
        <v>136</v>
      </c>
      <c r="M44"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row>
    <row r="45" spans="1:119" s="49" customFormat="1" ht="19.5" customHeight="1" x14ac:dyDescent="0.2">
      <c r="A45" s="88"/>
      <c r="B45" s="88"/>
      <c r="C45" s="73"/>
      <c r="D45" s="73"/>
      <c r="E45" s="73" t="s">
        <v>249</v>
      </c>
      <c r="F45" s="73" t="s">
        <v>54</v>
      </c>
      <c r="G45" s="73">
        <v>1</v>
      </c>
      <c r="H45" s="54">
        <v>37.75</v>
      </c>
      <c r="I45" s="73" t="s">
        <v>270</v>
      </c>
      <c r="J45" s="55"/>
      <c r="K45" s="43"/>
      <c r="L45" s="44"/>
      <c r="M45" s="55"/>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row>
    <row r="46" spans="1:119" s="49" customFormat="1" ht="19.5" customHeight="1" x14ac:dyDescent="0.2">
      <c r="A46" s="88"/>
      <c r="B46" s="88"/>
      <c r="C46" s="73">
        <v>61</v>
      </c>
      <c r="D46" s="73" t="s">
        <v>95</v>
      </c>
      <c r="E46" s="73" t="s">
        <v>20</v>
      </c>
      <c r="F46" s="73" t="s">
        <v>55</v>
      </c>
      <c r="G46" s="73">
        <v>2</v>
      </c>
      <c r="H46" s="54">
        <v>45.73</v>
      </c>
      <c r="I46" s="73"/>
      <c r="J46" s="55" t="e">
        <f>CONCATENATE("INSERT INTO `medical_vacancies` (`id`, `keyOrganization`, `job`, `division`, `bet`, `measures`) VALUES (NULL, ","'",D46,"', '",E46,"', ","'",F46,"', ","'",G46,"', ","'",#REF!,"');")</f>
        <v>#REF!</v>
      </c>
      <c r="K46" s="43" t="s">
        <v>135</v>
      </c>
      <c r="L46" s="44" t="s">
        <v>136</v>
      </c>
      <c r="M46"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row>
    <row r="47" spans="1:119" s="49" customFormat="1" ht="20.25" customHeight="1" x14ac:dyDescent="0.2">
      <c r="A47" s="88"/>
      <c r="B47" s="88"/>
      <c r="C47" s="73">
        <v>63</v>
      </c>
      <c r="D47" s="73" t="s">
        <v>95</v>
      </c>
      <c r="E47" s="73" t="s">
        <v>23</v>
      </c>
      <c r="F47" s="73" t="s">
        <v>54</v>
      </c>
      <c r="G47" s="73">
        <v>3</v>
      </c>
      <c r="H47" s="54">
        <v>33.26</v>
      </c>
      <c r="I47" s="73" t="s">
        <v>270</v>
      </c>
      <c r="J47" s="55" t="str">
        <f t="shared" si="0"/>
        <v>INSERT INTO `medical_vacancies` (`id`, `keyOrganization`, `job`, `division`, `bet`, `measures`) VALUES (NULL, 'lipetsk-med', 'врач общей практики (семейный врач)', 'поликлиника',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47" s="43" t="s">
        <v>135</v>
      </c>
      <c r="L47" s="44" t="s">
        <v>136</v>
      </c>
      <c r="M47"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row>
    <row r="48" spans="1:119" s="49" customFormat="1" ht="20.25" customHeight="1" x14ac:dyDescent="0.2">
      <c r="A48" s="88"/>
      <c r="B48" s="88"/>
      <c r="C48" s="73"/>
      <c r="D48" s="73"/>
      <c r="E48" s="73" t="s">
        <v>35</v>
      </c>
      <c r="F48" s="73" t="s">
        <v>54</v>
      </c>
      <c r="G48" s="73">
        <v>2</v>
      </c>
      <c r="H48" s="54"/>
      <c r="I48" s="10"/>
      <c r="J48" s="55"/>
      <c r="K48" s="43"/>
      <c r="L48" s="44"/>
      <c r="M48" s="55"/>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row>
    <row r="49" spans="1:119" s="49" customFormat="1" ht="17.25" customHeight="1" x14ac:dyDescent="0.2">
      <c r="A49" s="88"/>
      <c r="B49" s="88"/>
      <c r="C49" s="73"/>
      <c r="D49" s="73"/>
      <c r="E49" s="73" t="s">
        <v>274</v>
      </c>
      <c r="F49" s="73" t="s">
        <v>55</v>
      </c>
      <c r="G49" s="73">
        <v>1</v>
      </c>
      <c r="H49" s="54">
        <v>42.37</v>
      </c>
      <c r="I49" s="73" t="s">
        <v>270</v>
      </c>
      <c r="J49" s="55"/>
      <c r="K49" s="43"/>
      <c r="L49" s="44"/>
      <c r="M49" s="55"/>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row>
    <row r="50" spans="1:119" s="49" customFormat="1" ht="19.5" customHeight="1" x14ac:dyDescent="0.2">
      <c r="A50" s="88"/>
      <c r="B50" s="88"/>
      <c r="C50" s="73">
        <v>65</v>
      </c>
      <c r="D50" s="73" t="s">
        <v>95</v>
      </c>
      <c r="E50" s="73" t="s">
        <v>76</v>
      </c>
      <c r="F50" s="73" t="s">
        <v>55</v>
      </c>
      <c r="G50" s="73">
        <v>1</v>
      </c>
      <c r="H50" s="54">
        <v>32.340000000000003</v>
      </c>
      <c r="I50" s="73"/>
      <c r="J50" s="55" t="str">
        <f>CONCATENATE("INSERT INTO `medical_vacancies` (`id`, `keyOrganization`, `job`, `division`, `bet`, `measures`) VALUES (NULL, ","'",D50,"', '",E50,"', ","'",F50,"', ","'",G50,"', ","'",I46,"');")</f>
        <v>INSERT INTO `medical_vacancies` (`id`, `keyOrganization`, `job`, `division`, `bet`, `measures`) VALUES (NULL, 'lipetsk-med', 'врач-гериатр', 'стационар', '1', '');</v>
      </c>
      <c r="K50" s="43" t="s">
        <v>135</v>
      </c>
      <c r="L50" s="44" t="s">
        <v>136</v>
      </c>
      <c r="M50" s="55"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row>
    <row r="51" spans="1:119" s="49" customFormat="1" ht="19.5" customHeight="1" x14ac:dyDescent="0.2">
      <c r="A51" s="88"/>
      <c r="B51" s="88"/>
      <c r="C51" s="73">
        <v>66</v>
      </c>
      <c r="D51" s="73" t="s">
        <v>95</v>
      </c>
      <c r="E51" s="73" t="s">
        <v>76</v>
      </c>
      <c r="F51" s="73" t="s">
        <v>54</v>
      </c>
      <c r="G51" s="73">
        <v>1</v>
      </c>
      <c r="H51" s="54">
        <v>55.71</v>
      </c>
      <c r="I51" s="73"/>
      <c r="J51" s="55" t="e">
        <f>CONCATENATE("INSERT INTO `medical_vacancies` (`id`, `keyOrganization`, `job`, `division`, `bet`, `measures`) VALUES (NULL, ","'",D51,"', '",E51,"', ","'",F51,"', ","'",G51,"', ","'",#REF!,"');")</f>
        <v>#REF!</v>
      </c>
      <c r="K51" s="43" t="s">
        <v>135</v>
      </c>
      <c r="L51" s="44" t="s">
        <v>136</v>
      </c>
      <c r="M51" s="55" t="str">
        <f t="shared" ref="M51:M82" si="2">CONCATENATE(K51,D51,L51)</f>
        <v>&lt;div id='entry'&gt;&lt;/div&gt;
&lt;link rel='stylesheet' href='http://h90428dg.beget.tech/css/style_doctor.css'&gt;
&lt;script src='https://yastatic.net/s3/frontend/forms/_/embed.js'&gt;&lt;/script&gt;
&lt;script src='http://h90428dg.beget.tech/js/POST_Request.js'&gt;&lt;/script&gt;
&lt;script&gt;let data = display('lipetsk-med');&lt;/script&gt;</v>
      </c>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row>
    <row r="52" spans="1:119" s="49" customFormat="1" ht="19.5" customHeight="1" x14ac:dyDescent="0.2">
      <c r="A52" s="88"/>
      <c r="B52" s="88"/>
      <c r="C52" s="73">
        <v>67</v>
      </c>
      <c r="D52" s="73" t="s">
        <v>95</v>
      </c>
      <c r="E52" s="73" t="s">
        <v>250</v>
      </c>
      <c r="F52" s="73" t="s">
        <v>55</v>
      </c>
      <c r="G52" s="73">
        <v>3</v>
      </c>
      <c r="H52" s="54">
        <v>54.04</v>
      </c>
      <c r="I52" s="73"/>
      <c r="J52" s="55" t="e">
        <f>CONCATENATE("INSERT INTO `medical_vacancies` (`id`, `keyOrganization`, `job`, `division`, `bet`, `measures`) VALUES (NULL, ","'",D52,"', '",E52,"', ","'",F52,"', ","'",G52,"', ","'",#REF!,"');")</f>
        <v>#REF!</v>
      </c>
      <c r="K52" s="43" t="s">
        <v>135</v>
      </c>
      <c r="L52" s="44" t="s">
        <v>136</v>
      </c>
      <c r="M52" s="55"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row>
    <row r="53" spans="1:119" s="49" customFormat="1" ht="19.5" customHeight="1" x14ac:dyDescent="0.2">
      <c r="A53" s="88"/>
      <c r="B53" s="88"/>
      <c r="C53" s="73">
        <v>68</v>
      </c>
      <c r="D53" s="73" t="s">
        <v>95</v>
      </c>
      <c r="E53" s="73" t="s">
        <v>77</v>
      </c>
      <c r="F53" s="73" t="s">
        <v>71</v>
      </c>
      <c r="G53" s="73">
        <v>1</v>
      </c>
      <c r="H53" s="54">
        <v>30</v>
      </c>
      <c r="I53" s="10"/>
      <c r="J53" s="55" t="str">
        <f>CONCATENATE("INSERT INTO `medical_vacancies` (`id`, `keyOrganization`, `job`, `division`, `bet`, `measures`) VALUES (NULL, ","'",D53,"', '",E53,"', ","'",F53,"', ","'",G53,"', ","'",I52,"');")</f>
        <v>INSERT INTO `medical_vacancies` (`id`, `keyOrganization`, `job`, `division`, `bet`, `measures`) VALUES (NULL, 'lipetsk-med', 'врач-рефлексотерапевт', 'поликлиника ', '1', '');</v>
      </c>
      <c r="K53" s="43" t="s">
        <v>135</v>
      </c>
      <c r="L53" s="44" t="s">
        <v>136</v>
      </c>
      <c r="M53" s="55"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row>
    <row r="54" spans="1:119" s="4" customFormat="1" ht="22.5" customHeight="1" x14ac:dyDescent="0.2">
      <c r="A54" s="89">
        <v>4</v>
      </c>
      <c r="B54" s="88" t="s">
        <v>342</v>
      </c>
      <c r="C54" s="73">
        <v>80</v>
      </c>
      <c r="D54" s="73" t="s">
        <v>96</v>
      </c>
      <c r="E54" s="73" t="s">
        <v>5</v>
      </c>
      <c r="F54" s="73" t="s">
        <v>54</v>
      </c>
      <c r="G54" s="73">
        <v>1</v>
      </c>
      <c r="H54" s="54">
        <v>70</v>
      </c>
      <c r="I54" s="73" t="s">
        <v>270</v>
      </c>
      <c r="J54" s="46" t="str">
        <f>CONCATENATE("INSERT INTO `medical_vacancies` (`id`, `keyOrganization`, `job`, `division`, `bet`, `measures`) VALUES (NULL, ","'",D54,"', '",E55,"', ","'",F55,"', ","'",G55,"', ","'",I55,"');")</f>
        <v>INSERT INTO `medical_vacancies` (`id`, `keyOrganization`, `job`, `division`, `bet`, `measures`) VALUES (NULL, 'lipetsk-gor-det-bolnitsa-1', 'врач-педиатр участковый', 'поликлиника',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4" s="43" t="s">
        <v>135</v>
      </c>
      <c r="L54" s="44" t="s">
        <v>136</v>
      </c>
      <c r="M54"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55" spans="1:119" s="4" customFormat="1" ht="19.5" customHeight="1" x14ac:dyDescent="0.2">
      <c r="A55" s="89"/>
      <c r="B55" s="88"/>
      <c r="C55" s="73"/>
      <c r="D55" s="73"/>
      <c r="E55" s="73" t="s">
        <v>10</v>
      </c>
      <c r="F55" s="73" t="s">
        <v>54</v>
      </c>
      <c r="G55" s="73">
        <v>3</v>
      </c>
      <c r="H55" s="54">
        <v>78</v>
      </c>
      <c r="I55" s="73" t="s">
        <v>270</v>
      </c>
      <c r="J55" s="46"/>
      <c r="K55" s="43"/>
      <c r="L55" s="44"/>
      <c r="M55" s="46"/>
    </row>
    <row r="56" spans="1:119" s="4" customFormat="1" ht="19.5" customHeight="1" x14ac:dyDescent="0.2">
      <c r="A56" s="89"/>
      <c r="B56" s="88"/>
      <c r="C56" s="73">
        <v>81</v>
      </c>
      <c r="D56" s="73" t="s">
        <v>96</v>
      </c>
      <c r="E56" s="73" t="s">
        <v>29</v>
      </c>
      <c r="F56" s="73" t="s">
        <v>54</v>
      </c>
      <c r="G56" s="73">
        <v>10</v>
      </c>
      <c r="H56" s="54">
        <v>54.25</v>
      </c>
      <c r="I56" s="73" t="s">
        <v>270</v>
      </c>
      <c r="J56" s="46" t="str">
        <f t="shared" ref="J56:J65" si="3">CONCATENATE("INSERT INTO `medical_vacancies` (`id`, `keyOrganization`, `job`, `division`, `bet`, `measures`) VALUES (NULL, ","'",D56,"', '",E56,"', ","'",F56,"', ","'",G56,"', ","'",I56,"');")</f>
        <v>INSERT INTO `medical_vacancies` (`id`, `keyOrganization`, `job`, `division`, `bet`, `measures`) VALUES (NULL, 'lipetsk-gor-det-bolnitsa-1', 'врач-педиатр ', 'поликлиника', '10',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6" s="43" t="s">
        <v>135</v>
      </c>
      <c r="L56" s="44" t="s">
        <v>136</v>
      </c>
      <c r="M56"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57" spans="1:119" s="4" customFormat="1" ht="19.5" customHeight="1" x14ac:dyDescent="0.2">
      <c r="A57" s="89"/>
      <c r="B57" s="88"/>
      <c r="C57" s="73">
        <v>82</v>
      </c>
      <c r="D57" s="73" t="s">
        <v>96</v>
      </c>
      <c r="E57" s="73" t="s">
        <v>17</v>
      </c>
      <c r="F57" s="73" t="s">
        <v>54</v>
      </c>
      <c r="G57" s="73">
        <v>1</v>
      </c>
      <c r="H57" s="54">
        <v>54.25</v>
      </c>
      <c r="I57" s="10"/>
      <c r="J57" s="46" t="str">
        <f>CONCATENATE("INSERT INTO `medical_vacancies` (`id`, `keyOrganization`, `job`, `division`, `bet`, `measures`) VALUES (NULL, ","'",D57,"', '",E57,"', ","'",F57,"', ","'",G57,"', ","'",I54,"');")</f>
        <v>INSERT INTO `medical_vacancies` (`id`, `keyOrganization`, `job`, `division`, `bet`, `measures`) VALUES (NULL, 'lipetsk-gor-det-bolnitsa-1',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7" s="43" t="s">
        <v>135</v>
      </c>
      <c r="L57" s="44" t="s">
        <v>136</v>
      </c>
      <c r="M57"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58" spans="1:119" s="4" customFormat="1" ht="19.5" customHeight="1" x14ac:dyDescent="0.2">
      <c r="A58" s="89"/>
      <c r="B58" s="88"/>
      <c r="C58" s="73">
        <v>83</v>
      </c>
      <c r="D58" s="73" t="s">
        <v>96</v>
      </c>
      <c r="E58" s="73" t="s">
        <v>6</v>
      </c>
      <c r="F58" s="73" t="s">
        <v>54</v>
      </c>
      <c r="G58" s="73">
        <v>1</v>
      </c>
      <c r="H58" s="54">
        <v>70</v>
      </c>
      <c r="I58" s="73"/>
      <c r="J58" s="46" t="str">
        <f t="shared" si="3"/>
        <v>INSERT INTO `medical_vacancies` (`id`, `keyOrganization`, `job`, `division`, `bet`, `measures`) VALUES (NULL, 'lipetsk-gor-det-bolnitsa-1', 'врач-невролог', 'поликлиника', '1', '');</v>
      </c>
      <c r="K58" s="43" t="s">
        <v>135</v>
      </c>
      <c r="L58" s="44" t="s">
        <v>136</v>
      </c>
      <c r="M58"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59" spans="1:119" s="4" customFormat="1" ht="19.5" customHeight="1" x14ac:dyDescent="0.2">
      <c r="A59" s="89"/>
      <c r="B59" s="88"/>
      <c r="C59" s="73">
        <v>84</v>
      </c>
      <c r="D59" s="73" t="s">
        <v>96</v>
      </c>
      <c r="E59" s="73" t="s">
        <v>265</v>
      </c>
      <c r="F59" s="73" t="s">
        <v>54</v>
      </c>
      <c r="G59" s="73">
        <v>1</v>
      </c>
      <c r="H59" s="54">
        <v>70</v>
      </c>
      <c r="I59" s="73"/>
      <c r="J59" s="46" t="str">
        <f t="shared" si="3"/>
        <v>INSERT INTO `medical_vacancies` (`id`, `keyOrganization`, `job`, `division`, `bet`, `measures`) VALUES (NULL, 'lipetsk-gor-det-bolnitsa-1', 'врач-детский эндокринолог', 'поликлиника', '1', '');</v>
      </c>
      <c r="K59" s="43" t="s">
        <v>135</v>
      </c>
      <c r="L59" s="44" t="s">
        <v>136</v>
      </c>
      <c r="M59"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0" spans="1:119" s="4" customFormat="1" ht="19.5" customHeight="1" x14ac:dyDescent="0.2">
      <c r="A60" s="89"/>
      <c r="B60" s="88"/>
      <c r="C60" s="73"/>
      <c r="D60" s="73"/>
      <c r="E60" s="73" t="s">
        <v>56</v>
      </c>
      <c r="F60" s="73" t="s">
        <v>54</v>
      </c>
      <c r="G60" s="73">
        <v>1</v>
      </c>
      <c r="H60" s="54"/>
      <c r="I60" s="73"/>
      <c r="J60" s="46"/>
      <c r="K60" s="43"/>
      <c r="L60" s="44"/>
      <c r="M60" s="46"/>
    </row>
    <row r="61" spans="1:119" s="4" customFormat="1" ht="19.5" customHeight="1" x14ac:dyDescent="0.2">
      <c r="A61" s="89"/>
      <c r="B61" s="88"/>
      <c r="C61" s="73">
        <v>85</v>
      </c>
      <c r="D61" s="73" t="s">
        <v>96</v>
      </c>
      <c r="E61" s="73" t="s">
        <v>30</v>
      </c>
      <c r="F61" s="73" t="s">
        <v>54</v>
      </c>
      <c r="G61" s="73">
        <v>1</v>
      </c>
      <c r="H61" s="54">
        <v>54.25</v>
      </c>
      <c r="I61" s="73"/>
      <c r="J61" s="46" t="str">
        <f t="shared" si="3"/>
        <v>INSERT INTO `medical_vacancies` (`id`, `keyOrganization`, `job`, `division`, `bet`, `measures`) VALUES (NULL, 'lipetsk-gor-det-bolnitsa-1', 'врач-детский хирург', 'поликлиника', '1', '');</v>
      </c>
      <c r="K61" s="43" t="s">
        <v>135</v>
      </c>
      <c r="L61" s="44" t="s">
        <v>136</v>
      </c>
      <c r="M61"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2" spans="1:119" s="4" customFormat="1" ht="19.5" customHeight="1" x14ac:dyDescent="0.2">
      <c r="A62" s="94">
        <v>5</v>
      </c>
      <c r="B62" s="86" t="s">
        <v>308</v>
      </c>
      <c r="C62" s="73">
        <v>92</v>
      </c>
      <c r="D62" s="73" t="s">
        <v>97</v>
      </c>
      <c r="E62" s="73" t="s">
        <v>13</v>
      </c>
      <c r="F62" s="73" t="s">
        <v>54</v>
      </c>
      <c r="G62" s="73">
        <v>5</v>
      </c>
      <c r="H62" s="54">
        <v>60</v>
      </c>
      <c r="I62" s="73" t="s">
        <v>270</v>
      </c>
      <c r="J62" s="46" t="str">
        <f t="shared" si="3"/>
        <v>INSERT INTO `medical_vacancies` (`id`, `keyOrganization`, `job`, `division`, `bet`, `measures`) VALUES (NULL, 'lipetsk-gor-policlinica-1', 'врач-терапевт участковый',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2" s="43" t="s">
        <v>135</v>
      </c>
      <c r="L62" s="44" t="s">
        <v>136</v>
      </c>
      <c r="M62"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3" spans="1:119" s="4" customFormat="1" ht="19.5" customHeight="1" x14ac:dyDescent="0.2">
      <c r="A63" s="95"/>
      <c r="B63" s="87"/>
      <c r="C63" s="73">
        <v>94</v>
      </c>
      <c r="D63" s="73" t="s">
        <v>97</v>
      </c>
      <c r="E63" s="73" t="s">
        <v>20</v>
      </c>
      <c r="F63" s="73" t="s">
        <v>54</v>
      </c>
      <c r="G63" s="73">
        <v>1</v>
      </c>
      <c r="H63" s="54">
        <v>50</v>
      </c>
      <c r="I63" s="73"/>
      <c r="J63" s="46" t="str">
        <f t="shared" si="3"/>
        <v>INSERT INTO `medical_vacancies` (`id`, `keyOrganization`, `job`, `division`, `bet`, `measures`) VALUES (NULL, 'lipetsk-gor-policlinica-1', 'врач-хирург', 'поликлиника', '1', '');</v>
      </c>
      <c r="K63" s="43" t="s">
        <v>135</v>
      </c>
      <c r="L63" s="44" t="s">
        <v>136</v>
      </c>
      <c r="M63"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4" spans="1:119" s="4" customFormat="1" ht="19.5" customHeight="1" x14ac:dyDescent="0.2">
      <c r="A64" s="95"/>
      <c r="B64" s="87"/>
      <c r="C64" s="73"/>
      <c r="D64" s="73"/>
      <c r="E64" s="73" t="s">
        <v>36</v>
      </c>
      <c r="F64" s="73" t="s">
        <v>54</v>
      </c>
      <c r="G64" s="73">
        <v>2</v>
      </c>
      <c r="H64" s="54"/>
      <c r="I64" s="73"/>
      <c r="J64" s="46"/>
      <c r="K64" s="43"/>
      <c r="L64" s="44"/>
      <c r="M64" s="46"/>
    </row>
    <row r="65" spans="1:24" s="4" customFormat="1" ht="23.25" customHeight="1" x14ac:dyDescent="0.2">
      <c r="A65" s="95"/>
      <c r="B65" s="87"/>
      <c r="C65" s="73">
        <v>95</v>
      </c>
      <c r="D65" s="73" t="s">
        <v>97</v>
      </c>
      <c r="E65" s="73" t="s">
        <v>35</v>
      </c>
      <c r="F65" s="73" t="s">
        <v>54</v>
      </c>
      <c r="G65" s="73">
        <v>3</v>
      </c>
      <c r="H65" s="54">
        <v>45</v>
      </c>
      <c r="I65" s="73"/>
      <c r="J65" s="46" t="str">
        <f t="shared" si="3"/>
        <v>INSERT INTO `medical_vacancies` (`id`, `keyOrganization`, `job`, `division`, `bet`, `measures`) VALUES (NULL, 'lipetsk-gor-policlinica-1', 'врач-стоматолог-терапевт', 'поликлиника', '3', '');</v>
      </c>
      <c r="K65" s="43" t="s">
        <v>135</v>
      </c>
      <c r="L65" s="44" t="s">
        <v>136</v>
      </c>
      <c r="M65"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6" spans="1:24" s="4" customFormat="1" ht="18.75" customHeight="1" x14ac:dyDescent="0.2">
      <c r="A66" s="95"/>
      <c r="B66" s="87"/>
      <c r="C66" s="73"/>
      <c r="D66" s="73"/>
      <c r="E66" s="73" t="s">
        <v>16</v>
      </c>
      <c r="F66" s="73" t="s">
        <v>54</v>
      </c>
      <c r="G66" s="73">
        <v>1</v>
      </c>
      <c r="H66" s="54"/>
      <c r="I66" s="73"/>
      <c r="J66" s="46"/>
      <c r="K66" s="43"/>
      <c r="L66" s="44"/>
      <c r="M66" s="46"/>
    </row>
    <row r="67" spans="1:24" s="4" customFormat="1" ht="17.25" customHeight="1" x14ac:dyDescent="0.2">
      <c r="A67" s="95"/>
      <c r="B67" s="87"/>
      <c r="C67" s="73"/>
      <c r="D67" s="73"/>
      <c r="E67" s="53" t="s">
        <v>46</v>
      </c>
      <c r="F67" s="53" t="s">
        <v>54</v>
      </c>
      <c r="G67" s="53">
        <v>1</v>
      </c>
      <c r="H67" s="54"/>
      <c r="I67" s="73" t="s">
        <v>270</v>
      </c>
      <c r="J67" s="46"/>
      <c r="K67" s="43"/>
      <c r="L67" s="44"/>
      <c r="M67" s="46"/>
    </row>
    <row r="68" spans="1:24" s="4" customFormat="1" ht="17.25" customHeight="1" x14ac:dyDescent="0.2">
      <c r="A68" s="95"/>
      <c r="B68" s="87"/>
      <c r="C68" s="73"/>
      <c r="D68" s="73"/>
      <c r="E68" s="73" t="s">
        <v>305</v>
      </c>
      <c r="F68" s="73" t="s">
        <v>54</v>
      </c>
      <c r="G68" s="73">
        <v>1</v>
      </c>
      <c r="H68" s="54">
        <v>64</v>
      </c>
      <c r="I68" s="10"/>
      <c r="J68" s="47"/>
      <c r="K68" s="43"/>
      <c r="L68" s="44"/>
      <c r="M68" s="47"/>
    </row>
    <row r="69" spans="1:24" s="4" customFormat="1" ht="18" customHeight="1" x14ac:dyDescent="0.2">
      <c r="A69" s="95"/>
      <c r="B69" s="87"/>
      <c r="C69" s="73"/>
      <c r="D69" s="73"/>
      <c r="E69" s="73" t="s">
        <v>2</v>
      </c>
      <c r="F69" s="73" t="s">
        <v>54</v>
      </c>
      <c r="G69" s="73">
        <v>1</v>
      </c>
      <c r="H69" s="54"/>
      <c r="I69" s="73" t="s">
        <v>270</v>
      </c>
      <c r="J69" s="47"/>
      <c r="K69" s="43"/>
      <c r="L69" s="44"/>
      <c r="M69" s="47"/>
    </row>
    <row r="70" spans="1:24" s="4" customFormat="1" ht="18" customHeight="1" x14ac:dyDescent="0.2">
      <c r="A70" s="95"/>
      <c r="B70" s="87"/>
      <c r="C70" s="73"/>
      <c r="D70" s="73"/>
      <c r="E70" s="73" t="s">
        <v>7</v>
      </c>
      <c r="F70" s="73" t="s">
        <v>54</v>
      </c>
      <c r="G70" s="73">
        <v>1</v>
      </c>
      <c r="H70" s="54">
        <v>45</v>
      </c>
      <c r="I70" s="73"/>
      <c r="J70" s="47"/>
      <c r="K70" s="43"/>
      <c r="L70" s="44"/>
      <c r="M70" s="47"/>
    </row>
    <row r="71" spans="1:24" s="4" customFormat="1" ht="24" customHeight="1" x14ac:dyDescent="0.2">
      <c r="A71" s="95"/>
      <c r="B71" s="87"/>
      <c r="C71" s="73"/>
      <c r="D71" s="73"/>
      <c r="E71" s="73" t="s">
        <v>4</v>
      </c>
      <c r="F71" s="73" t="s">
        <v>54</v>
      </c>
      <c r="G71" s="73">
        <v>2</v>
      </c>
      <c r="H71" s="54">
        <v>40</v>
      </c>
      <c r="I71" s="73"/>
      <c r="J71" s="47"/>
      <c r="K71" s="43"/>
      <c r="L71" s="44"/>
      <c r="M71" s="47"/>
    </row>
    <row r="72" spans="1:24" s="4" customFormat="1" ht="24" customHeight="1" x14ac:dyDescent="0.2">
      <c r="A72" s="95"/>
      <c r="B72" s="87"/>
      <c r="C72" s="73"/>
      <c r="D72" s="73"/>
      <c r="E72" s="73" t="s">
        <v>9</v>
      </c>
      <c r="F72" s="73" t="s">
        <v>54</v>
      </c>
      <c r="G72" s="73">
        <v>2</v>
      </c>
      <c r="H72" s="54">
        <v>35</v>
      </c>
      <c r="I72" s="73"/>
      <c r="J72" s="47"/>
      <c r="K72" s="43"/>
      <c r="L72" s="44"/>
      <c r="M72" s="47"/>
    </row>
    <row r="73" spans="1:24" s="4" customFormat="1" ht="24" customHeight="1" x14ac:dyDescent="0.2">
      <c r="A73" s="95"/>
      <c r="B73" s="87"/>
      <c r="C73" s="73"/>
      <c r="D73" s="73"/>
      <c r="E73" s="73" t="s">
        <v>56</v>
      </c>
      <c r="F73" s="73" t="s">
        <v>54</v>
      </c>
      <c r="G73" s="73">
        <v>2</v>
      </c>
      <c r="H73" s="54">
        <v>35</v>
      </c>
      <c r="I73" s="10"/>
      <c r="J73" s="47"/>
      <c r="K73" s="43"/>
      <c r="L73" s="44"/>
      <c r="M73" s="47"/>
    </row>
    <row r="74" spans="1:24" s="4" customFormat="1" ht="21.75" customHeight="1" x14ac:dyDescent="0.2">
      <c r="A74" s="95"/>
      <c r="B74" s="87"/>
      <c r="C74" s="73"/>
      <c r="D74" s="73"/>
      <c r="E74" s="73" t="s">
        <v>11</v>
      </c>
      <c r="F74" s="73" t="s">
        <v>54</v>
      </c>
      <c r="G74" s="73">
        <v>2</v>
      </c>
      <c r="H74" s="54">
        <v>35</v>
      </c>
      <c r="I74" s="73" t="s">
        <v>270</v>
      </c>
      <c r="J74" s="55"/>
      <c r="K74" s="43"/>
      <c r="L74" s="44"/>
      <c r="M74" s="55"/>
    </row>
    <row r="75" spans="1:24" s="4" customFormat="1" ht="21.75" customHeight="1" x14ac:dyDescent="0.2">
      <c r="A75" s="95"/>
      <c r="B75" s="87"/>
      <c r="C75" s="73"/>
      <c r="D75" s="73"/>
      <c r="E75" s="73" t="s">
        <v>6</v>
      </c>
      <c r="F75" s="73" t="s">
        <v>54</v>
      </c>
      <c r="G75" s="73">
        <v>1</v>
      </c>
      <c r="H75" s="54"/>
      <c r="I75" s="73"/>
      <c r="J75" s="73"/>
      <c r="K75" s="43"/>
      <c r="L75" s="44"/>
      <c r="M75" s="73"/>
    </row>
    <row r="76" spans="1:24" s="4" customFormat="1" ht="24" customHeight="1" x14ac:dyDescent="0.2">
      <c r="A76" s="95"/>
      <c r="B76" s="87"/>
      <c r="C76" s="73"/>
      <c r="D76" s="73"/>
      <c r="E76" s="73" t="s">
        <v>8</v>
      </c>
      <c r="F76" s="73" t="s">
        <v>54</v>
      </c>
      <c r="G76" s="73">
        <v>1</v>
      </c>
      <c r="H76" s="54"/>
      <c r="I76" s="10"/>
      <c r="J76" s="47"/>
      <c r="K76" s="43"/>
      <c r="L76" s="44"/>
      <c r="M76" s="47"/>
    </row>
    <row r="77" spans="1:24" s="49" customFormat="1" ht="19.5" customHeight="1" x14ac:dyDescent="0.2">
      <c r="A77" s="96">
        <v>6</v>
      </c>
      <c r="B77" s="96" t="s">
        <v>297</v>
      </c>
      <c r="C77" s="68">
        <v>112</v>
      </c>
      <c r="D77" s="68" t="s">
        <v>98</v>
      </c>
      <c r="E77" s="73" t="s">
        <v>13</v>
      </c>
      <c r="F77" s="73" t="s">
        <v>54</v>
      </c>
      <c r="G77" s="73">
        <v>3</v>
      </c>
      <c r="H77" s="69" t="s">
        <v>244</v>
      </c>
      <c r="I77" s="73" t="s">
        <v>270</v>
      </c>
      <c r="J77" s="55" t="str">
        <f>CONCATENATE("INSERT INTO `medical_vacancies` (`id`, `keyOrganization`, `job`, `division`, `bet`, `measures`) VALUES (NULL, ","'",D77,"', '",E77,"', ","'",F77,"', ","'",G77,"', ","'",I77,"');")</f>
        <v>INSERT INTO `medical_vacancies` (`id`, `keyOrganization`, `job`, `division`, `bet`, `measures`) VALUES (NULL, 'lipetsk-gor-policlinica-4', 'врач-терапевт участковый', 'поликлиника',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77" s="43" t="s">
        <v>135</v>
      </c>
      <c r="L77" s="44" t="s">
        <v>136</v>
      </c>
      <c r="M77" s="55"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77" s="4"/>
      <c r="O77" s="4"/>
      <c r="P77" s="4"/>
      <c r="Q77" s="4"/>
      <c r="R77" s="4"/>
      <c r="S77" s="4"/>
      <c r="T77" s="4"/>
      <c r="U77" s="4"/>
      <c r="V77" s="4"/>
      <c r="W77" s="4"/>
      <c r="X77" s="4"/>
    </row>
    <row r="78" spans="1:24" s="49" customFormat="1" ht="21" customHeight="1" x14ac:dyDescent="0.2">
      <c r="A78" s="97"/>
      <c r="B78" s="97"/>
      <c r="C78" s="68">
        <v>113</v>
      </c>
      <c r="D78" s="68" t="s">
        <v>98</v>
      </c>
      <c r="E78" s="73" t="s">
        <v>6</v>
      </c>
      <c r="F78" s="73" t="s">
        <v>54</v>
      </c>
      <c r="G78" s="73">
        <v>1</v>
      </c>
      <c r="H78" s="69" t="s">
        <v>240</v>
      </c>
      <c r="I78" s="73" t="s">
        <v>270</v>
      </c>
      <c r="J78" s="55" t="str">
        <f>CONCATENATE("INSERT INTO `medical_vacancies` (`id`, `keyOrganization`, `job`, `division`, `bet`, `measures`) VALUES (NULL, ","'",D78,"', '",E78,"', ","'",F78,"', ","'",G78,"', ","'",I78,"');")</f>
        <v>INSERT INTO `medical_vacancies` (`id`, `keyOrganization`, `job`, `division`, `bet`, `measures`) VALUES (NULL, 'lipetsk-gor-policlinica-4', 'врач-невролог',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78" s="43" t="s">
        <v>135</v>
      </c>
      <c r="L78" s="44" t="s">
        <v>136</v>
      </c>
      <c r="M78" s="55"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78" s="4"/>
      <c r="O78" s="4"/>
      <c r="P78" s="4"/>
      <c r="Q78" s="4"/>
      <c r="R78" s="4"/>
      <c r="S78" s="4"/>
      <c r="T78" s="4"/>
      <c r="U78" s="4"/>
      <c r="V78" s="4"/>
      <c r="W78" s="4"/>
      <c r="X78" s="4"/>
    </row>
    <row r="79" spans="1:24" s="49" customFormat="1" ht="20.25" customHeight="1" x14ac:dyDescent="0.2">
      <c r="A79" s="97"/>
      <c r="B79" s="97"/>
      <c r="C79" s="68">
        <v>114</v>
      </c>
      <c r="D79" s="68" t="s">
        <v>98</v>
      </c>
      <c r="E79" s="73" t="s">
        <v>8</v>
      </c>
      <c r="F79" s="73" t="s">
        <v>54</v>
      </c>
      <c r="G79" s="73">
        <v>2</v>
      </c>
      <c r="H79" s="69" t="s">
        <v>242</v>
      </c>
      <c r="I79" s="10"/>
      <c r="J79" s="55" t="e">
        <f>CONCATENATE("INSERT INTO `medical_vacancies` (`id`, `keyOrganization`, `job`, `division`, `bet`, `measures`) VALUES (NULL, ","'",D79,"', '",E79,"', ","'",F79,"', ","'",G79,"', ","'",#REF!,"');")</f>
        <v>#REF!</v>
      </c>
      <c r="K79" s="43" t="s">
        <v>135</v>
      </c>
      <c r="L79" s="44" t="s">
        <v>136</v>
      </c>
      <c r="M79" s="55"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79" s="4"/>
      <c r="O79" s="4"/>
      <c r="P79" s="4"/>
      <c r="Q79" s="4"/>
      <c r="R79" s="4"/>
      <c r="S79" s="4"/>
      <c r="T79" s="4"/>
      <c r="U79" s="4"/>
      <c r="V79" s="4"/>
      <c r="W79" s="4"/>
      <c r="X79" s="4"/>
    </row>
    <row r="80" spans="1:24" s="49" customFormat="1" ht="24" customHeight="1" x14ac:dyDescent="0.2">
      <c r="A80" s="97"/>
      <c r="B80" s="97"/>
      <c r="C80" s="68">
        <v>115</v>
      </c>
      <c r="D80" s="68" t="s">
        <v>98</v>
      </c>
      <c r="E80" s="73" t="s">
        <v>76</v>
      </c>
      <c r="F80" s="73" t="s">
        <v>54</v>
      </c>
      <c r="G80" s="73">
        <v>1</v>
      </c>
      <c r="H80" s="69" t="s">
        <v>245</v>
      </c>
      <c r="I80" s="10"/>
      <c r="J80" s="55" t="e">
        <f>CONCATENATE("INSERT INTO `medical_vacancies` (`id`, `keyOrganization`, `job`, `division`, `bet`, `measures`) VALUES (NULL, ","'",D80,"', '",E80,"', ","'",F80,"', ","'",G80,"', ","'",#REF!,"');")</f>
        <v>#REF!</v>
      </c>
      <c r="K80" s="43" t="s">
        <v>135</v>
      </c>
      <c r="L80" s="44" t="s">
        <v>136</v>
      </c>
      <c r="M80" s="55"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80" s="4"/>
      <c r="O80" s="4"/>
      <c r="P80" s="4"/>
      <c r="Q80" s="4"/>
      <c r="R80" s="4"/>
      <c r="S80" s="4"/>
      <c r="T80" s="4"/>
      <c r="U80" s="4"/>
      <c r="V80" s="4"/>
      <c r="W80" s="4"/>
      <c r="X80" s="4"/>
    </row>
    <row r="81" spans="1:99" s="49" customFormat="1" ht="19.5" customHeight="1" x14ac:dyDescent="0.2">
      <c r="A81" s="97"/>
      <c r="B81" s="97"/>
      <c r="C81" s="68">
        <v>116</v>
      </c>
      <c r="D81" s="68" t="s">
        <v>98</v>
      </c>
      <c r="E81" s="73" t="s">
        <v>2</v>
      </c>
      <c r="F81" s="73" t="s">
        <v>54</v>
      </c>
      <c r="G81" s="73">
        <v>1</v>
      </c>
      <c r="H81" s="69" t="s">
        <v>243</v>
      </c>
      <c r="I81" s="73" t="s">
        <v>270</v>
      </c>
      <c r="J81" s="55" t="e">
        <f>CONCATENATE("INSERT INTO `medical_vacancies` (`id`, `keyOrganization`, `job`, `division`, `bet`, `measures`) VALUES (NULL, ","'",D81,"', '",E81,"', ","'",F81,"', ","'",G81,"', ","'",#REF!,"');")</f>
        <v>#REF!</v>
      </c>
      <c r="K81" s="43" t="s">
        <v>135</v>
      </c>
      <c r="L81" s="44" t="s">
        <v>136</v>
      </c>
      <c r="M81" s="55"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81" s="4"/>
      <c r="O81" s="4"/>
      <c r="P81" s="4"/>
      <c r="Q81" s="4"/>
      <c r="R81" s="4"/>
      <c r="S81" s="4"/>
      <c r="T81" s="4"/>
      <c r="U81" s="4"/>
      <c r="V81" s="4"/>
      <c r="W81" s="4"/>
      <c r="X81" s="4"/>
    </row>
    <row r="82" spans="1:99" s="49" customFormat="1" ht="19.5" customHeight="1" x14ac:dyDescent="0.2">
      <c r="A82" s="97"/>
      <c r="B82" s="97"/>
      <c r="C82" s="68">
        <v>117</v>
      </c>
      <c r="D82" s="68" t="s">
        <v>98</v>
      </c>
      <c r="E82" s="53" t="s">
        <v>7</v>
      </c>
      <c r="F82" s="53" t="s">
        <v>54</v>
      </c>
      <c r="G82" s="53">
        <v>1</v>
      </c>
      <c r="H82" s="69" t="s">
        <v>241</v>
      </c>
      <c r="I82" s="10"/>
      <c r="J82" s="55" t="str">
        <f>CONCATENATE("INSERT INTO `medical_vacancies` (`id`, `keyOrganization`, `job`, `division`, `bet`, `measures`) VALUES (NULL, ","'",D82,"', '",E82,"', ","'",F82,"', ","'",G82,"', ","'",I81,"');")</f>
        <v>INSERT INTO `medical_vacancies` (`id`, `keyOrganization`, `job`, `division`, `bet`, `measures`) VALUES (NULL, 'lipetsk-gor-policlinica-4', 'врач-пульмонолог',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2" s="43" t="s">
        <v>135</v>
      </c>
      <c r="L82" s="44" t="s">
        <v>136</v>
      </c>
      <c r="M82" s="55"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c r="N82" s="4"/>
      <c r="O82" s="4"/>
      <c r="P82" s="4"/>
      <c r="Q82" s="4"/>
      <c r="R82" s="4"/>
      <c r="S82" s="4"/>
      <c r="T82" s="4"/>
      <c r="U82" s="4"/>
      <c r="V82" s="4"/>
      <c r="W82" s="4"/>
      <c r="X82" s="4"/>
    </row>
    <row r="83" spans="1:99" s="49" customFormat="1" ht="19.5" customHeight="1" x14ac:dyDescent="0.2">
      <c r="A83" s="97"/>
      <c r="B83" s="97"/>
      <c r="C83" s="68"/>
      <c r="D83" s="68"/>
      <c r="E83" s="73" t="s">
        <v>23</v>
      </c>
      <c r="F83" s="73" t="s">
        <v>54</v>
      </c>
      <c r="G83" s="73">
        <v>3</v>
      </c>
      <c r="H83" s="54">
        <v>50</v>
      </c>
      <c r="I83" s="73" t="s">
        <v>270</v>
      </c>
      <c r="J83" s="55"/>
      <c r="K83" s="43"/>
      <c r="L83" s="44"/>
      <c r="M83" s="55"/>
      <c r="N83" s="4"/>
      <c r="O83" s="4"/>
      <c r="P83" s="4"/>
      <c r="Q83" s="4"/>
      <c r="R83" s="4"/>
      <c r="S83" s="4"/>
      <c r="T83" s="4"/>
      <c r="U83" s="4"/>
      <c r="V83" s="4"/>
      <c r="W83" s="4"/>
      <c r="X83" s="4"/>
    </row>
    <row r="84" spans="1:99" s="4" customFormat="1" ht="84.75" customHeight="1" x14ac:dyDescent="0.25">
      <c r="A84" s="76">
        <v>7</v>
      </c>
      <c r="B84" s="74" t="s">
        <v>80</v>
      </c>
      <c r="C84" s="73"/>
      <c r="D84" s="73"/>
      <c r="E84" s="73" t="s">
        <v>256</v>
      </c>
      <c r="F84" s="73" t="s">
        <v>54</v>
      </c>
      <c r="G84" s="73">
        <v>1</v>
      </c>
      <c r="H84" s="10"/>
      <c r="I84" s="10"/>
      <c r="J84" s="46"/>
      <c r="K84" s="43"/>
      <c r="L84" s="44"/>
      <c r="M84" s="46"/>
    </row>
    <row r="85" spans="1:99" s="4" customFormat="1" ht="78" customHeight="1" x14ac:dyDescent="0.2">
      <c r="A85" s="75">
        <v>8</v>
      </c>
      <c r="B85" s="74" t="s">
        <v>321</v>
      </c>
      <c r="C85" s="73">
        <v>143</v>
      </c>
      <c r="D85" s="73" t="s">
        <v>99</v>
      </c>
      <c r="E85" s="73" t="s">
        <v>327</v>
      </c>
      <c r="F85" s="73" t="s">
        <v>54</v>
      </c>
      <c r="G85" s="73">
        <v>1</v>
      </c>
      <c r="H85" s="54"/>
      <c r="I85" s="73"/>
      <c r="J85" s="46" t="e">
        <f>CONCATENATE("INSERT INTO `medical_vacancies` (`id`, `keyOrganization`, `job`, `division`, `bet`, `measures`) VALUES (NULL, ","'",D85,"', '",#REF!,"', ","'",#REF!,"', ","'",#REF!,"', ","'",I85,"');")</f>
        <v>#REF!</v>
      </c>
      <c r="K85" s="43" t="s">
        <v>135</v>
      </c>
      <c r="L85" s="44" t="s">
        <v>136</v>
      </c>
      <c r="M85" s="46" t="str">
        <f t="shared" ref="M85:M102" si="4">CONCATENATE(K85,D85,L85)</f>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86" spans="1:99" s="49" customFormat="1" ht="21.75" customHeight="1" x14ac:dyDescent="0.2">
      <c r="A86" s="84">
        <v>9</v>
      </c>
      <c r="B86" s="86" t="s">
        <v>336</v>
      </c>
      <c r="C86" s="73">
        <v>149</v>
      </c>
      <c r="D86" s="73" t="s">
        <v>100</v>
      </c>
      <c r="E86" s="57" t="s">
        <v>15</v>
      </c>
      <c r="F86" s="57" t="s">
        <v>55</v>
      </c>
      <c r="G86" s="57">
        <v>3</v>
      </c>
      <c r="H86" s="54">
        <v>78.08</v>
      </c>
      <c r="I86" s="73" t="s">
        <v>83</v>
      </c>
      <c r="J86" s="55" t="str">
        <f>CONCATENATE("INSERT INTO `medical_vacancies` (`id`, `keyOrganization`, `job`, `division`, `bet`, `measures`) VALUES (NULL, ","'",D86,"', '",E86,"', ","'",F86,"', ","'",G86,"', ","'",I86,"');")</f>
        <v>INSERT INTO `medical_vacancies` (`id`, `keyOrganization`, `job`, `division`, `bet`, `measures`) VALUES (NULL, 'elets-gor-bolnitsa-1', 'врач-анестезиолог-реаниматолог', 'стационар', '3',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86" s="43" t="s">
        <v>135</v>
      </c>
      <c r="L86" s="44" t="s">
        <v>136</v>
      </c>
      <c r="M86" s="55"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row>
    <row r="87" spans="1:99" s="49" customFormat="1" ht="19.5" customHeight="1" x14ac:dyDescent="0.2">
      <c r="A87" s="85"/>
      <c r="B87" s="87"/>
      <c r="C87" s="73">
        <v>150</v>
      </c>
      <c r="D87" s="73" t="s">
        <v>100</v>
      </c>
      <c r="E87" s="57" t="s">
        <v>13</v>
      </c>
      <c r="F87" s="57" t="s">
        <v>54</v>
      </c>
      <c r="G87" s="57">
        <v>3</v>
      </c>
      <c r="H87" s="54">
        <v>78.08</v>
      </c>
      <c r="I87" s="73" t="s">
        <v>270</v>
      </c>
      <c r="J87" s="55" t="str">
        <f>CONCATENATE("INSERT INTO `medical_vacancies` (`id`, `keyOrganization`, `job`, `division`, `bet`, `measures`) VALUES (NULL, ","'",D87,"', '",E87,"', ","'",F87,"', ","'",G87,"', ","'",I87,"');")</f>
        <v>INSERT INTO `medical_vacancies` (`id`, `keyOrganization`, `job`, `division`, `bet`, `measures`) VALUES (NULL, 'elets-gor-bolnitsa-1', 'врач-терапевт участковый', 'поликлиника',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7" s="43" t="s">
        <v>135</v>
      </c>
      <c r="L87" s="44" t="s">
        <v>136</v>
      </c>
      <c r="M87" s="55"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row>
    <row r="88" spans="1:99" s="49" customFormat="1" ht="19.5" customHeight="1" x14ac:dyDescent="0.2">
      <c r="A88" s="85"/>
      <c r="B88" s="87"/>
      <c r="C88" s="73">
        <v>151</v>
      </c>
      <c r="D88" s="73" t="s">
        <v>100</v>
      </c>
      <c r="E88" s="57" t="s">
        <v>17</v>
      </c>
      <c r="F88" s="57" t="s">
        <v>55</v>
      </c>
      <c r="G88" s="57">
        <v>1</v>
      </c>
      <c r="H88" s="54">
        <v>78.08</v>
      </c>
      <c r="I88" s="73" t="s">
        <v>86</v>
      </c>
      <c r="J88" s="55" t="str">
        <f>CONCATENATE("INSERT INTO `medical_vacancies` (`id`, `keyOrganization`, `job`, `division`, `bet`, `measures`) VALUES (NULL, ","'",D88,"', '",E88,"', ","'",F88,"', ","'",G88,"', ","'",I88,"');")</f>
        <v>INSERT INTO `medical_vacancies` (`id`, `keyOrganization`, `job`, `division`, `bet`, `measures`) VALUES (NULL, 'elets-gor-bolnitsa-1', 'врач-травматолог-ортопед', 'стационар', '1', 'ежемесячная денежная компенсация за наем (поднаем) жилых помещений, ежемесячная денежная компенсация по оплате ЖКХ');</v>
      </c>
      <c r="K88" s="43" t="s">
        <v>135</v>
      </c>
      <c r="L88" s="44" t="s">
        <v>136</v>
      </c>
      <c r="M88" s="55"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row>
    <row r="89" spans="1:99" s="49" customFormat="1" ht="19.5" customHeight="1" x14ac:dyDescent="0.2">
      <c r="A89" s="85"/>
      <c r="B89" s="87"/>
      <c r="C89" s="73">
        <v>152</v>
      </c>
      <c r="D89" s="73" t="s">
        <v>100</v>
      </c>
      <c r="E89" s="57" t="s">
        <v>2</v>
      </c>
      <c r="F89" s="57" t="s">
        <v>54</v>
      </c>
      <c r="G89" s="57">
        <v>1</v>
      </c>
      <c r="H89" s="54">
        <v>78.08</v>
      </c>
      <c r="I89" s="73" t="s">
        <v>270</v>
      </c>
      <c r="J89" s="55" t="str">
        <f>CONCATENATE("INSERT INTO `medical_vacancies` (`id`, `keyOrganization`, `job`, `division`, `bet`, `measures`) VALUES (NULL, ","'",D89,"', '",E89,"', ","'",F89,"', ","'",G89,"', ","'",I89,"');")</f>
        <v>INSERT INTO `medical_vacancies` (`id`, `keyOrganization`, `job`, `division`, `bet`, `measures`) VALUES (NULL, 'elets-gor-bolnitsa-1',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9" s="43" t="s">
        <v>135</v>
      </c>
      <c r="L89" s="44" t="s">
        <v>136</v>
      </c>
      <c r="M89" s="55"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row>
    <row r="90" spans="1:99" s="49" customFormat="1" ht="19.5" customHeight="1" x14ac:dyDescent="0.2">
      <c r="A90" s="85"/>
      <c r="B90" s="87"/>
      <c r="C90" s="73">
        <v>153</v>
      </c>
      <c r="D90" s="73" t="s">
        <v>100</v>
      </c>
      <c r="E90" s="57" t="s">
        <v>23</v>
      </c>
      <c r="F90" s="57" t="s">
        <v>54</v>
      </c>
      <c r="G90" s="57">
        <v>5</v>
      </c>
      <c r="H90" s="54">
        <v>78.08</v>
      </c>
      <c r="I90" s="73" t="s">
        <v>270</v>
      </c>
      <c r="J90" s="55" t="str">
        <f>CONCATENATE("INSERT INTO `medical_vacancies` (`id`, `keyOrganization`, `job`, `division`, `bet`, `measures`) VALUES (NULL, ","'",D90,"', '",E90,"', ","'",F90,"', ","'",G90,"', ","'",I90,"');")</f>
        <v>INSERT INTO `medical_vacancies` (`id`, `keyOrganization`, `job`, `division`, `bet`, `measures`) VALUES (NULL, 'elets-gor-bolnitsa-1', 'врач общей практики (семейный врач)',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0" s="43" t="s">
        <v>135</v>
      </c>
      <c r="L90" s="44" t="s">
        <v>136</v>
      </c>
      <c r="M90" s="55"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display('elets-gor-bolnitsa-1');&lt;/script&gt;</v>
      </c>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row>
    <row r="91" spans="1:99" s="49" customFormat="1" ht="19.5" customHeight="1" x14ac:dyDescent="0.2">
      <c r="A91" s="85"/>
      <c r="B91" s="87"/>
      <c r="C91" s="73"/>
      <c r="D91" s="73"/>
      <c r="E91" s="60" t="s">
        <v>14</v>
      </c>
      <c r="F91" s="60" t="s">
        <v>54</v>
      </c>
      <c r="G91" s="60">
        <v>1</v>
      </c>
      <c r="H91" s="54"/>
      <c r="I91" s="73" t="s">
        <v>270</v>
      </c>
      <c r="J91" s="55"/>
      <c r="K91" s="43"/>
      <c r="L91" s="44"/>
      <c r="M91" s="55"/>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row>
    <row r="92" spans="1:99" s="49" customFormat="1" ht="19.5" customHeight="1" x14ac:dyDescent="0.2">
      <c r="A92" s="85"/>
      <c r="B92" s="87"/>
      <c r="C92" s="73">
        <v>158</v>
      </c>
      <c r="D92" s="73" t="s">
        <v>101</v>
      </c>
      <c r="E92" s="73" t="s">
        <v>274</v>
      </c>
      <c r="F92" s="73" t="s">
        <v>55</v>
      </c>
      <c r="G92" s="73">
        <v>1</v>
      </c>
      <c r="H92" s="54">
        <v>52.38</v>
      </c>
      <c r="I92" s="73" t="s">
        <v>270</v>
      </c>
      <c r="J92" s="55" t="str">
        <f>CONCATENATE("INSERT INTO `medical_vacancies` (`id`, `keyOrganization`, `job`, `division`, `bet`, `measures`) VALUES (NULL, ","'",D92,"', '",E92,"', ","'",F92,"', ","'",G92,"', ","'",I92,"');")</f>
        <v>INSERT INTO `medical_vacancies` (`id`, `keyOrganization`, `job`, `division`, `bet`, `measures`) VALUES (NULL, 'elets-gor-bolnitsa-2', 'врач приемного отделения',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2" s="43" t="s">
        <v>135</v>
      </c>
      <c r="L92" s="44" t="s">
        <v>136</v>
      </c>
      <c r="M92" s="55" t="str">
        <f t="shared" si="4"/>
        <v>&lt;div id='entry'&gt;&lt;/div&gt;
&lt;link rel='stylesheet' href='http://h90428dg.beget.tech/css/style_doctor.css'&gt;
&lt;script src='https://yastatic.net/s3/frontend/forms/_/embed.js'&gt;&lt;/script&gt;
&lt;script src='http://h90428dg.beget.tech/js/POST_Request.js'&gt;&lt;/script&gt;
&lt;script&gt;let data = display('elets-gor-bolnitsa-2');&lt;/script&gt;</v>
      </c>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row>
    <row r="93" spans="1:99" s="49" customFormat="1" ht="19.5" customHeight="1" x14ac:dyDescent="0.2">
      <c r="A93" s="85"/>
      <c r="B93" s="87"/>
      <c r="C93" s="73"/>
      <c r="D93" s="73"/>
      <c r="E93" s="73" t="s">
        <v>16</v>
      </c>
      <c r="F93" s="73" t="s">
        <v>55</v>
      </c>
      <c r="G93" s="73">
        <v>2</v>
      </c>
      <c r="H93" s="54"/>
      <c r="I93" s="73" t="s">
        <v>86</v>
      </c>
      <c r="J93" s="64"/>
      <c r="K93" s="43"/>
      <c r="L93" s="44"/>
      <c r="M93" s="6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row>
    <row r="94" spans="1:99" s="49" customFormat="1" ht="19.5" customHeight="1" x14ac:dyDescent="0.2">
      <c r="A94" s="85"/>
      <c r="B94" s="87"/>
      <c r="C94" s="73"/>
      <c r="D94" s="73"/>
      <c r="E94" s="73" t="s">
        <v>322</v>
      </c>
      <c r="F94" s="73" t="s">
        <v>55</v>
      </c>
      <c r="G94" s="73">
        <v>1</v>
      </c>
      <c r="H94" s="54"/>
      <c r="I94" s="73" t="s">
        <v>86</v>
      </c>
      <c r="J94" s="64"/>
      <c r="K94" s="43"/>
      <c r="L94" s="44"/>
      <c r="M94" s="6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row>
    <row r="95" spans="1:99" s="49" customFormat="1" ht="19.5" customHeight="1" x14ac:dyDescent="0.2">
      <c r="A95" s="85"/>
      <c r="B95" s="87"/>
      <c r="C95" s="73">
        <v>162</v>
      </c>
      <c r="D95" s="73" t="s">
        <v>101</v>
      </c>
      <c r="E95" s="73" t="s">
        <v>6</v>
      </c>
      <c r="F95" s="73" t="s">
        <v>55</v>
      </c>
      <c r="G95" s="73">
        <v>2</v>
      </c>
      <c r="H95" s="54">
        <v>43</v>
      </c>
      <c r="I95" s="73" t="s">
        <v>86</v>
      </c>
      <c r="J95" s="55" t="e">
        <f>CONCATENATE("INSERT INTO `medical_vacancies` (`id`, `keyOrganization`, `job`, `division`, `bet`, `measures`) VALUES (NULL, ","'",D95,"', '",#REF!,"', ","'",#REF!,"', ","'",#REF!,"', ","'",#REF!,"');")</f>
        <v>#REF!</v>
      </c>
      <c r="K95" s="43"/>
      <c r="L95" s="44"/>
      <c r="M95" s="55"/>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row>
    <row r="96" spans="1:99" s="4" customFormat="1" ht="19.5" customHeight="1" x14ac:dyDescent="0.25">
      <c r="A96" s="88">
        <v>10</v>
      </c>
      <c r="B96" s="88" t="s">
        <v>318</v>
      </c>
      <c r="C96" s="73">
        <v>165</v>
      </c>
      <c r="D96" s="73" t="s">
        <v>102</v>
      </c>
      <c r="E96" s="73" t="s">
        <v>15</v>
      </c>
      <c r="F96" s="73" t="s">
        <v>55</v>
      </c>
      <c r="G96" s="73">
        <v>1</v>
      </c>
      <c r="H96" s="59">
        <v>56.61</v>
      </c>
      <c r="I96" s="73" t="s">
        <v>84</v>
      </c>
      <c r="J96" s="46" t="str">
        <f>CONCATENATE("INSERT INTO `medical_vacancies` (`id`, `keyOrganization`, `job`, `division`, `bet`, `measures`) VALUES (NULL, ","'",D96,"', '",E96,"', ","'",F96,"', ","'",G96,"', ","'",I96,"');")</f>
        <v>INSERT INTO `medical_vacancies` (`id`, `keyOrganization`, `job`, `division`, `bet`, `measures`) VALUES (NULL, 'elets-gor-det-bolnitsa', 'врач-анестезиолог-реаниматолог', 'стационар',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6" s="43" t="s">
        <v>135</v>
      </c>
      <c r="L96" s="44" t="s">
        <v>136</v>
      </c>
      <c r="M96" s="46" t="str">
        <f t="shared" si="4"/>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97" spans="1:149" s="4" customFormat="1" ht="19.5" customHeight="1" x14ac:dyDescent="0.25">
      <c r="A97" s="88"/>
      <c r="B97" s="88"/>
      <c r="C97" s="73">
        <v>167</v>
      </c>
      <c r="D97" s="73" t="s">
        <v>102</v>
      </c>
      <c r="E97" s="73" t="s">
        <v>30</v>
      </c>
      <c r="F97" s="73" t="s">
        <v>54</v>
      </c>
      <c r="G97" s="73">
        <v>1</v>
      </c>
      <c r="H97" s="59">
        <v>56.61</v>
      </c>
      <c r="I97" s="73" t="s">
        <v>252</v>
      </c>
      <c r="J97" s="46" t="str">
        <f>CONCATENATE("INSERT INTO `medical_vacancies` (`id`, `keyOrganization`, `job`, `division`, `bet`, `measures`) VALUES (NULL, ","'",D97,"', '",E97,"', ","'",F97,"', ","'",G97,"', ","'",I97,"');")</f>
        <v>INSERT INTO `medical_vacancies` (`id`, `keyOrganization`, `job`, `division`, `bet`, `measures`) VALUES (NULL, 'elets-gor-det-bolnitsa', 'врач-детский хирург', 'поликлиника', '1', 'предоставляется служебное жилье');</v>
      </c>
      <c r="K97" s="43" t="s">
        <v>135</v>
      </c>
      <c r="L97" s="44" t="s">
        <v>136</v>
      </c>
      <c r="M97" s="46" t="str">
        <f t="shared" si="4"/>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98" spans="1:149" s="4" customFormat="1" ht="44.25" customHeight="1" x14ac:dyDescent="0.25">
      <c r="A98" s="88"/>
      <c r="B98" s="88"/>
      <c r="C98" s="73"/>
      <c r="D98" s="73"/>
      <c r="E98" s="73" t="s">
        <v>8</v>
      </c>
      <c r="F98" s="73" t="s">
        <v>54</v>
      </c>
      <c r="G98" s="73">
        <v>1</v>
      </c>
      <c r="H98" s="59">
        <v>48.54</v>
      </c>
      <c r="I98" s="73" t="s">
        <v>86</v>
      </c>
      <c r="J98" s="46"/>
      <c r="K98" s="43"/>
      <c r="L98" s="44"/>
      <c r="M98" s="46"/>
    </row>
    <row r="99" spans="1:149" s="49" customFormat="1" ht="19.5" customHeight="1" x14ac:dyDescent="0.2">
      <c r="A99" s="88">
        <v>11</v>
      </c>
      <c r="B99" s="88" t="s">
        <v>238</v>
      </c>
      <c r="C99" s="73">
        <v>170</v>
      </c>
      <c r="D99" s="73" t="s">
        <v>103</v>
      </c>
      <c r="E99" s="73" t="s">
        <v>37</v>
      </c>
      <c r="F99" s="73" t="s">
        <v>54</v>
      </c>
      <c r="G99" s="73">
        <v>1</v>
      </c>
      <c r="H99" s="54">
        <v>57</v>
      </c>
      <c r="I99" s="73"/>
      <c r="J99" s="50" t="str">
        <f>CONCATENATE("INSERT INTO `medical_vacancies` (`id`, `keyOrganization`, `job`, `division`, `bet`, `measures`) VALUES (NULL, ","'",D99,"', '",E99,"', ","'",F99,"', ","'",G99,"', ","'",I99,"');")</f>
        <v>INSERT INTO `medical_vacancies` (`id`, `keyOrganization`, `job`, `division`, `bet`, `measures`) VALUES (NULL, 'elets-stom-policlinica', 'врач-стоматолог детский', 'поликлиника', '1', '');</v>
      </c>
      <c r="K99" s="51" t="s">
        <v>135</v>
      </c>
      <c r="L99" s="52" t="s">
        <v>136</v>
      </c>
      <c r="M99" s="50" t="str">
        <f t="shared" si="4"/>
        <v>&lt;div id='entry'&gt;&lt;/div&gt;
&lt;link rel='stylesheet' href='http://h90428dg.beget.tech/css/style_doctor.css'&gt;
&lt;script src='https://yastatic.net/s3/frontend/forms/_/embed.js'&gt;&lt;/script&gt;
&lt;script src='http://h90428dg.beget.tech/js/POST_Request.js'&gt;&lt;/script&gt;
&lt;script&gt;let data = display('elets-stom-policlinica');&lt;/script&gt;</v>
      </c>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c r="EM99" s="4"/>
      <c r="EN99" s="4"/>
      <c r="EO99" s="4"/>
      <c r="EP99" s="4"/>
      <c r="EQ99" s="4"/>
      <c r="ER99" s="4"/>
      <c r="ES99" s="4"/>
    </row>
    <row r="100" spans="1:149" s="49" customFormat="1" ht="19.5" customHeight="1" x14ac:dyDescent="0.2">
      <c r="A100" s="88"/>
      <c r="B100" s="88"/>
      <c r="C100" s="73">
        <v>172</v>
      </c>
      <c r="D100" s="73" t="s">
        <v>103</v>
      </c>
      <c r="E100" s="73" t="s">
        <v>45</v>
      </c>
      <c r="F100" s="73" t="s">
        <v>54</v>
      </c>
      <c r="G100" s="73">
        <v>1</v>
      </c>
      <c r="H100" s="54">
        <v>57</v>
      </c>
      <c r="I100" s="73"/>
      <c r="J100" s="50" t="str">
        <f>CONCATENATE("INSERT INTO `medical_vacancies` (`id`, `keyOrganization`, `job`, `division`, `bet`, `measures`) VALUES (NULL, ","'",D100,"', '",E100,"', ","'",F100,"', ","'",G100,"', ","'",I100,"');")</f>
        <v>INSERT INTO `medical_vacancies` (`id`, `keyOrganization`, `job`, `division`, `bet`, `measures`) VALUES (NULL, 'elets-stom-policlinica', 'врач-ортодонт', 'поликлиника', '1', '');</v>
      </c>
      <c r="K100" s="51" t="s">
        <v>135</v>
      </c>
      <c r="L100" s="52" t="s">
        <v>136</v>
      </c>
      <c r="M100" s="50" t="str">
        <f t="shared" si="4"/>
        <v>&lt;div id='entry'&gt;&lt;/div&gt;
&lt;link rel='stylesheet' href='http://h90428dg.beget.tech/css/style_doctor.css'&gt;
&lt;script src='https://yastatic.net/s3/frontend/forms/_/embed.js'&gt;&lt;/script&gt;
&lt;script src='http://h90428dg.beget.tech/js/POST_Request.js'&gt;&lt;/script&gt;
&lt;script&gt;let data = display('elets-stom-policlinica');&lt;/script&gt;</v>
      </c>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row>
    <row r="101" spans="1:149" s="49" customFormat="1" ht="59.25" customHeight="1" x14ac:dyDescent="0.2">
      <c r="A101" s="88"/>
      <c r="B101" s="88"/>
      <c r="C101" s="73">
        <v>173</v>
      </c>
      <c r="D101" s="73" t="s">
        <v>103</v>
      </c>
      <c r="E101" s="73" t="s">
        <v>35</v>
      </c>
      <c r="F101" s="73" t="s">
        <v>54</v>
      </c>
      <c r="G101" s="73">
        <v>1</v>
      </c>
      <c r="H101" s="54">
        <v>57</v>
      </c>
      <c r="I101" s="73"/>
      <c r="J101" s="50" t="str">
        <f>CONCATENATE("INSERT INTO `medical_vacancies` (`id`, `keyOrganization`, `job`, `division`, `bet`, `measures`) VALUES (NULL, ","'",D101,"', '",E101,"', ","'",F101,"', ","'",G101,"', ","'",I101,"');")</f>
        <v>INSERT INTO `medical_vacancies` (`id`, `keyOrganization`, `job`, `division`, `bet`, `measures`) VALUES (NULL, 'elets-stom-policlinica', 'врач-стоматолог-терапевт', 'поликлиника', '1', '');</v>
      </c>
      <c r="K101" s="51" t="s">
        <v>135</v>
      </c>
      <c r="L101" s="52" t="s">
        <v>136</v>
      </c>
      <c r="M101" s="50" t="str">
        <f t="shared" si="4"/>
        <v>&lt;div id='entry'&gt;&lt;/div&gt;
&lt;link rel='stylesheet' href='http://h90428dg.beget.tech/css/style_doctor.css'&gt;
&lt;script src='https://yastatic.net/s3/frontend/forms/_/embed.js'&gt;&lt;/script&gt;
&lt;script src='http://h90428dg.beget.tech/js/POST_Request.js'&gt;&lt;/script&gt;
&lt;script&gt;let data = display('elets-stom-policlinica');&lt;/script&gt;</v>
      </c>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row>
    <row r="102" spans="1:149" s="49" customFormat="1" ht="19.5" customHeight="1" x14ac:dyDescent="0.2">
      <c r="A102" s="88">
        <v>12</v>
      </c>
      <c r="B102" s="88" t="s">
        <v>64</v>
      </c>
      <c r="C102" s="73">
        <v>190</v>
      </c>
      <c r="D102" s="73" t="s">
        <v>104</v>
      </c>
      <c r="E102" s="73" t="s">
        <v>33</v>
      </c>
      <c r="F102" s="73" t="s">
        <v>54</v>
      </c>
      <c r="G102" s="73">
        <v>1</v>
      </c>
      <c r="H102" s="54">
        <v>54.04</v>
      </c>
      <c r="I102" s="73" t="s">
        <v>270</v>
      </c>
      <c r="J102" s="50" t="str">
        <f t="shared" ref="J102:J108" si="5">CONCATENATE("INSERT INTO `medical_vacancies` (`id`, `keyOrganization`, `job`, `division`, `bet`, `measures`) VALUES (NULL, ","'",D102,"', '",E102,"', ","'",F102,"', ","'",G102,"', ","'",I102,"');")</f>
        <v>INSERT INTO `medical_vacancies` (`id`, `keyOrganization`, `job`, `division`, `bet`, `measures`) VALUES (NULL, 'gryazy-crb', 'врач-педиатр участковый ',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2" s="51" t="s">
        <v>135</v>
      </c>
      <c r="L102" s="52" t="s">
        <v>136</v>
      </c>
      <c r="M102" s="50" t="str">
        <f t="shared" si="4"/>
        <v>&lt;div id='entry'&gt;&lt;/div&gt;
&lt;link rel='stylesheet' href='http://h90428dg.beget.tech/css/style_doctor.css'&gt;
&lt;script src='https://yastatic.net/s3/frontend/forms/_/embed.js'&gt;&lt;/script&gt;
&lt;script src='http://h90428dg.beget.tech/js/POST_Request.js'&gt;&lt;/script&gt;
&lt;script&gt;let data = display('gryazy-crb');&lt;/script&gt;</v>
      </c>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c r="EM102" s="4"/>
      <c r="EN102" s="4"/>
      <c r="EO102" s="4"/>
      <c r="EP102" s="4"/>
      <c r="EQ102" s="4"/>
      <c r="ER102" s="4"/>
      <c r="ES102" s="4"/>
    </row>
    <row r="103" spans="1:149" s="49" customFormat="1" ht="19.5" customHeight="1" x14ac:dyDescent="0.2">
      <c r="A103" s="88"/>
      <c r="B103" s="88"/>
      <c r="C103" s="73">
        <v>191</v>
      </c>
      <c r="D103" s="73" t="s">
        <v>104</v>
      </c>
      <c r="E103" s="73" t="s">
        <v>34</v>
      </c>
      <c r="F103" s="73" t="s">
        <v>54</v>
      </c>
      <c r="G103" s="73">
        <v>1</v>
      </c>
      <c r="H103" s="54">
        <v>54.04</v>
      </c>
      <c r="I103" s="73" t="s">
        <v>270</v>
      </c>
      <c r="J103" s="50" t="str">
        <f t="shared" si="5"/>
        <v>INSERT INTO `medical_vacancies` (`id`, `keyOrganization`, `job`, `division`, `bet`, `measures`) VALUES (NULL, 'gryazy-crb', 'врач-терапевт  участковый ',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3" s="51" t="s">
        <v>135</v>
      </c>
      <c r="L103" s="52" t="s">
        <v>136</v>
      </c>
      <c r="M103" s="50" t="str">
        <f t="shared" ref="M103:M125" si="6">CONCATENATE(K103,D103,L103)</f>
        <v>&lt;div id='entry'&gt;&lt;/div&gt;
&lt;link rel='stylesheet' href='http://h90428dg.beget.tech/css/style_doctor.css'&gt;
&lt;script src='https://yastatic.net/s3/frontend/forms/_/embed.js'&gt;&lt;/script&gt;
&lt;script src='http://h90428dg.beget.tech/js/POST_Request.js'&gt;&lt;/script&gt;
&lt;script&gt;let data = display('gryazy-crb');&lt;/script&gt;</v>
      </c>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row>
    <row r="104" spans="1:149" s="49" customFormat="1" ht="19.5" customHeight="1" x14ac:dyDescent="0.2">
      <c r="A104" s="88"/>
      <c r="B104" s="88"/>
      <c r="C104" s="73">
        <v>193</v>
      </c>
      <c r="D104" s="73" t="s">
        <v>104</v>
      </c>
      <c r="E104" s="73" t="s">
        <v>25</v>
      </c>
      <c r="F104" s="73" t="s">
        <v>55</v>
      </c>
      <c r="G104" s="73">
        <v>1</v>
      </c>
      <c r="H104" s="54">
        <v>54.04</v>
      </c>
      <c r="I104" s="73" t="s">
        <v>270</v>
      </c>
      <c r="J104" s="50" t="str">
        <f t="shared" si="5"/>
        <v>INSERT INTO `medical_vacancies` (`id`, `keyOrganization`, `job`, `division`, `bet`, `measures`) VALUES (NULL, 'gryazy-crb', 'врач-терапевт',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4" s="51" t="s">
        <v>135</v>
      </c>
      <c r="L104" s="52" t="s">
        <v>136</v>
      </c>
      <c r="M104" s="50"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row>
    <row r="105" spans="1:149" s="49" customFormat="1" ht="19.5" customHeight="1" x14ac:dyDescent="0.2">
      <c r="A105" s="88"/>
      <c r="B105" s="88"/>
      <c r="C105" s="73">
        <v>194</v>
      </c>
      <c r="D105" s="73" t="s">
        <v>104</v>
      </c>
      <c r="E105" s="73" t="s">
        <v>44</v>
      </c>
      <c r="F105" s="73" t="s">
        <v>255</v>
      </c>
      <c r="G105" s="73">
        <v>1</v>
      </c>
      <c r="H105" s="54">
        <v>52.38</v>
      </c>
      <c r="I105" s="73" t="s">
        <v>270</v>
      </c>
      <c r="J105" s="50" t="str">
        <f t="shared" si="5"/>
        <v>INSERT INTO `medical_vacancies` (`id`, `keyOrganization`, `job`, `division`, `bet`, `measures`) VALUES (NULL, 'gryazy-crb', 'врач общей практики (семейный врач) Отделения общей врачебной практики (семейной медицины) ', ' Плеханово',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5" s="51" t="s">
        <v>135</v>
      </c>
      <c r="L105" s="52" t="s">
        <v>136</v>
      </c>
      <c r="M105" s="50"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row>
    <row r="106" spans="1:149" s="49" customFormat="1" ht="19.5" customHeight="1" x14ac:dyDescent="0.2">
      <c r="A106" s="88"/>
      <c r="B106" s="88"/>
      <c r="C106" s="73">
        <v>195</v>
      </c>
      <c r="D106" s="73" t="s">
        <v>104</v>
      </c>
      <c r="E106" s="73" t="s">
        <v>298</v>
      </c>
      <c r="F106" s="73" t="s">
        <v>54</v>
      </c>
      <c r="G106" s="73">
        <v>1</v>
      </c>
      <c r="H106" s="54">
        <v>53</v>
      </c>
      <c r="I106" s="73" t="s">
        <v>86</v>
      </c>
      <c r="J106" s="50" t="str">
        <f t="shared" si="5"/>
        <v>INSERT INTO `medical_vacancies` (`id`, `keyOrganization`, `job`, `division`, `bet`, `measures`) VALUES (NULL, 'gryazy-crb', 'врач детский хирург', 'поликлиника', '1', 'ежемесячная денежная компенсация за наем (поднаем) жилых помещений, ежемесячная денежная компенсация по оплате ЖКХ');</v>
      </c>
      <c r="K106" s="51" t="s">
        <v>135</v>
      </c>
      <c r="L106" s="52" t="s">
        <v>136</v>
      </c>
      <c r="M106" s="50"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row>
    <row r="107" spans="1:149" s="49" customFormat="1" ht="19.5" customHeight="1" x14ac:dyDescent="0.2">
      <c r="A107" s="88"/>
      <c r="B107" s="88"/>
      <c r="C107" s="73">
        <v>196</v>
      </c>
      <c r="D107" s="73" t="s">
        <v>104</v>
      </c>
      <c r="E107" s="73" t="s">
        <v>6</v>
      </c>
      <c r="F107" s="73" t="s">
        <v>55</v>
      </c>
      <c r="G107" s="73">
        <v>1</v>
      </c>
      <c r="H107" s="54">
        <v>53</v>
      </c>
      <c r="I107" s="73" t="s">
        <v>86</v>
      </c>
      <c r="J107" s="50" t="str">
        <f t="shared" si="5"/>
        <v>INSERT INTO `medical_vacancies` (`id`, `keyOrganization`, `job`, `division`, `bet`, `measures`) VALUES (NULL, 'gryazy-crb', 'врач-невролог', 'стационар', '1', 'ежемесячная денежная компенсация за наем (поднаем) жилых помещений, ежемесячная денежная компенсация по оплате ЖКХ');</v>
      </c>
      <c r="K107" s="51" t="s">
        <v>135</v>
      </c>
      <c r="L107" s="52" t="s">
        <v>136</v>
      </c>
      <c r="M107" s="50"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row>
    <row r="108" spans="1:149" s="49" customFormat="1" ht="19.5" customHeight="1" x14ac:dyDescent="0.2">
      <c r="A108" s="88"/>
      <c r="B108" s="88"/>
      <c r="C108" s="73">
        <v>197</v>
      </c>
      <c r="D108" s="73" t="s">
        <v>104</v>
      </c>
      <c r="E108" s="73" t="s">
        <v>6</v>
      </c>
      <c r="F108" s="73" t="s">
        <v>54</v>
      </c>
      <c r="G108" s="73">
        <v>1</v>
      </c>
      <c r="H108" s="54">
        <v>40.83</v>
      </c>
      <c r="I108" s="73" t="s">
        <v>86</v>
      </c>
      <c r="J108" s="50" t="str">
        <f t="shared" si="5"/>
        <v>INSERT INTO `medical_vacancies` (`id`, `keyOrganization`, `job`, `division`, `bet`, `measures`) VALUES (NULL, 'gryazy-crb', 'врач-невролог', 'поликлиника', '1', 'ежемесячная денежная компенсация за наем (поднаем) жилых помещений, ежемесячная денежная компенсация по оплате ЖКХ');</v>
      </c>
      <c r="K108" s="51" t="s">
        <v>135</v>
      </c>
      <c r="L108" s="52" t="s">
        <v>136</v>
      </c>
      <c r="M108" s="50" t="str">
        <f t="shared" si="6"/>
        <v>&lt;div id='entry'&gt;&lt;/div&gt;
&lt;link rel='stylesheet' href='http://h90428dg.beget.tech/css/style_doctor.css'&gt;
&lt;script src='https://yastatic.net/s3/frontend/forms/_/embed.js'&gt;&lt;/script&gt;
&lt;script src='http://h90428dg.beget.tech/js/POST_Request.js'&gt;&lt;/script&gt;
&lt;script&gt;let data = display('gryazy-crb');&lt;/script&gt;</v>
      </c>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row>
    <row r="109" spans="1:149" s="49" customFormat="1" ht="19.5" customHeight="1" x14ac:dyDescent="0.2">
      <c r="A109" s="88">
        <v>13</v>
      </c>
      <c r="B109" s="88" t="s">
        <v>292</v>
      </c>
      <c r="C109" s="73">
        <v>218</v>
      </c>
      <c r="D109" s="73" t="s">
        <v>105</v>
      </c>
      <c r="E109" s="73" t="s">
        <v>39</v>
      </c>
      <c r="F109" s="73" t="s">
        <v>54</v>
      </c>
      <c r="G109" s="73">
        <v>2</v>
      </c>
      <c r="H109" s="54">
        <v>48.541499999999999</v>
      </c>
      <c r="I109" s="73" t="s">
        <v>270</v>
      </c>
      <c r="J109" s="50" t="str">
        <f>CONCATENATE("INSERT INTO `medical_vacancies` (`id`, `keyOrganization`, `job`, `division`, `bet`, `measures`) VALUES (NULL, ","'",D109,"', '",E109,"', ","'",F109,"', ","'",G109,"', ","'",I109,"');")</f>
        <v>INSERT INTO `medical_vacancies` (`id`, `keyOrganization`, `job`, `division`, `bet`, `measures`) VALUES (NULL, 'dankov-crb', 'врач инфекционист',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9" s="51" t="s">
        <v>135</v>
      </c>
      <c r="L109" s="52" t="s">
        <v>136</v>
      </c>
      <c r="M109" s="50"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row>
    <row r="110" spans="1:149" s="49" customFormat="1" ht="21" customHeight="1" x14ac:dyDescent="0.2">
      <c r="A110" s="88"/>
      <c r="B110" s="88"/>
      <c r="C110" s="73">
        <v>219</v>
      </c>
      <c r="D110" s="73" t="s">
        <v>105</v>
      </c>
      <c r="E110" s="73" t="s">
        <v>13</v>
      </c>
      <c r="F110" s="73" t="s">
        <v>54</v>
      </c>
      <c r="G110" s="73">
        <v>2</v>
      </c>
      <c r="H110" s="54">
        <v>62.085300000000004</v>
      </c>
      <c r="I110" s="73" t="s">
        <v>270</v>
      </c>
      <c r="J110" s="50" t="str">
        <f>CONCATENATE("INSERT INTO `medical_vacancies` (`id`, `keyOrganization`, `job`, `division`, `bet`, `measures`) VALUES (NULL, ","'",D110,"', '",E110,"', ","'",F110,"', ","'",G110,"', ","'",I110,"');")</f>
        <v>INSERT INTO `medical_vacancies` (`id`, `keyOrganization`, `job`, `division`, `bet`, `measures`) VALUES (NULL, 'dankov-crb',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0" s="51" t="s">
        <v>135</v>
      </c>
      <c r="L110" s="52" t="s">
        <v>136</v>
      </c>
      <c r="M110" s="50"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row>
    <row r="111" spans="1:149" s="49" customFormat="1" ht="19.5" customHeight="1" x14ac:dyDescent="0.2">
      <c r="A111" s="88"/>
      <c r="B111" s="88"/>
      <c r="C111" s="73">
        <v>220</v>
      </c>
      <c r="D111" s="73" t="s">
        <v>105</v>
      </c>
      <c r="E111" s="73" t="s">
        <v>21</v>
      </c>
      <c r="F111" s="73" t="s">
        <v>55</v>
      </c>
      <c r="G111" s="73">
        <v>1</v>
      </c>
      <c r="H111" s="54">
        <v>52.384500000000003</v>
      </c>
      <c r="I111" s="73" t="s">
        <v>270</v>
      </c>
      <c r="J111" s="50" t="str">
        <f>CONCATENATE("INSERT INTO `medical_vacancies` (`id`, `keyOrganization`, `job`, `division`, `bet`, `measures`) VALUES (NULL, ","'",D111,"', '",E111,"', ","'",F111,"', ","'",G111,"', ","'",I111,"');")</f>
        <v>INSERT INTO `medical_vacancies` (`id`, `keyOrganization`, `job`, `division`, `bet`, `measures`) VALUES (NULL, 'dankov-crb', 'врач-педиатр',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1" s="51" t="s">
        <v>135</v>
      </c>
      <c r="L111" s="52" t="s">
        <v>136</v>
      </c>
      <c r="M111" s="50"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row>
    <row r="112" spans="1:149" s="49" customFormat="1" ht="19.5" customHeight="1" x14ac:dyDescent="0.2">
      <c r="A112" s="88"/>
      <c r="B112" s="88"/>
      <c r="C112" s="73">
        <v>221</v>
      </c>
      <c r="D112" s="73" t="s">
        <v>105</v>
      </c>
      <c r="E112" s="73" t="s">
        <v>14</v>
      </c>
      <c r="F112" s="73" t="s">
        <v>54</v>
      </c>
      <c r="G112" s="73">
        <v>1</v>
      </c>
      <c r="H112" s="54">
        <v>62</v>
      </c>
      <c r="I112" s="73" t="s">
        <v>270</v>
      </c>
      <c r="J112" s="50" t="str">
        <f>CONCATENATE("INSERT INTO `medical_vacancies` (`id`, `keyOrganization`, `job`, `division`, `bet`, `measures`) VALUES (NULL, ","'",D112,"', '",E112,"', ","'",F112,"', ","'",G112,"', ","'",I112,"');")</f>
        <v>INSERT INTO `medical_vacancies` (`id`, `keyOrganization`, `job`, `division`, `bet`, `measures`) VALUES (NULL, 'dankov-crb', 'врач-акушер-гинеколог',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2" s="51" t="s">
        <v>135</v>
      </c>
      <c r="L112" s="52" t="s">
        <v>136</v>
      </c>
      <c r="M112" s="50"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row>
    <row r="113" spans="1:149" s="49" customFormat="1" ht="19.5" customHeight="1" x14ac:dyDescent="0.2">
      <c r="A113" s="88"/>
      <c r="B113" s="88"/>
      <c r="C113" s="73">
        <v>222</v>
      </c>
      <c r="D113" s="73" t="s">
        <v>105</v>
      </c>
      <c r="E113" s="73" t="s">
        <v>9</v>
      </c>
      <c r="F113" s="73" t="s">
        <v>54</v>
      </c>
      <c r="G113" s="73">
        <v>1</v>
      </c>
      <c r="H113" s="54">
        <v>56.605499999999999</v>
      </c>
      <c r="I113" s="73" t="s">
        <v>86</v>
      </c>
      <c r="J113" s="50" t="str">
        <f>CONCATENATE("INSERT INTO `medical_vacancies` (`id`, `keyOrganization`, `job`, `division`, `bet`, `measures`) VALUES (NULL, ","'",D113,"', '",E113,"', ","'",F113,"', ","'",G113,"', ","'",I113,"');")</f>
        <v>INSERT INTO `medical_vacancies` (`id`, `keyOrganization`, `job`, `division`, `bet`, `measures`) VALUES (NULL, 'dankov-crb', 'врач-рентгенолог', 'поликлиника', '1', 'ежемесячная денежная компенсация за наем (поднаем) жилых помещений, ежемесячная денежная компенсация по оплате ЖКХ');</v>
      </c>
      <c r="K113" s="51" t="s">
        <v>135</v>
      </c>
      <c r="L113" s="52" t="s">
        <v>136</v>
      </c>
      <c r="M113" s="50" t="str">
        <f t="shared" si="6"/>
        <v>&lt;div id='entry'&gt;&lt;/div&gt;
&lt;link rel='stylesheet' href='http://h90428dg.beget.tech/css/style_doctor.css'&gt;
&lt;script src='https://yastatic.net/s3/frontend/forms/_/embed.js'&gt;&lt;/script&gt;
&lt;script src='http://h90428dg.beget.tech/js/POST_Request.js'&gt;&lt;/script&gt;
&lt;script&gt;let data = display('dankov-crb');&lt;/script&gt;</v>
      </c>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row>
    <row r="114" spans="1:149" s="49" customFormat="1" ht="19.5" customHeight="1" x14ac:dyDescent="0.2">
      <c r="A114" s="88"/>
      <c r="B114" s="88"/>
      <c r="C114" s="73"/>
      <c r="D114" s="73"/>
      <c r="E114" s="73" t="s">
        <v>11</v>
      </c>
      <c r="F114" s="73" t="s">
        <v>54</v>
      </c>
      <c r="G114" s="73">
        <v>1</v>
      </c>
      <c r="H114" s="54">
        <v>48.541499999999999</v>
      </c>
      <c r="I114" s="73" t="s">
        <v>270</v>
      </c>
      <c r="J114" s="63"/>
      <c r="K114" s="51"/>
      <c r="L114" s="52"/>
      <c r="M114" s="63"/>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row>
    <row r="115" spans="1:149" s="49" customFormat="1" ht="19.5" customHeight="1" x14ac:dyDescent="0.2">
      <c r="A115" s="88"/>
      <c r="B115" s="88"/>
      <c r="C115" s="73"/>
      <c r="D115" s="73"/>
      <c r="E115" s="73" t="s">
        <v>23</v>
      </c>
      <c r="F115" s="73" t="s">
        <v>303</v>
      </c>
      <c r="G115" s="73">
        <v>2</v>
      </c>
      <c r="H115" s="54"/>
      <c r="I115" s="73" t="s">
        <v>90</v>
      </c>
      <c r="J115" s="63"/>
      <c r="K115" s="51"/>
      <c r="L115" s="52"/>
      <c r="M115" s="63"/>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row>
    <row r="116" spans="1:149" s="49" customFormat="1" ht="19.5" customHeight="1" x14ac:dyDescent="0.2">
      <c r="A116" s="88"/>
      <c r="B116" s="88"/>
      <c r="C116" s="73"/>
      <c r="D116" s="73"/>
      <c r="E116" s="73" t="s">
        <v>20</v>
      </c>
      <c r="F116" s="73" t="s">
        <v>55</v>
      </c>
      <c r="G116" s="73">
        <v>1</v>
      </c>
      <c r="H116" s="54"/>
      <c r="I116" s="73" t="s">
        <v>307</v>
      </c>
      <c r="J116" s="63"/>
      <c r="K116" s="51"/>
      <c r="L116" s="52"/>
      <c r="M116" s="63"/>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row>
    <row r="117" spans="1:149" s="49" customFormat="1" ht="23.25" customHeight="1" x14ac:dyDescent="0.2">
      <c r="A117" s="88">
        <v>14</v>
      </c>
      <c r="B117" s="88" t="s">
        <v>259</v>
      </c>
      <c r="C117" s="73">
        <v>227</v>
      </c>
      <c r="D117" s="73" t="s">
        <v>106</v>
      </c>
      <c r="E117" s="73" t="s">
        <v>253</v>
      </c>
      <c r="F117" s="73" t="s">
        <v>55</v>
      </c>
      <c r="G117" s="73">
        <v>1</v>
      </c>
      <c r="H117" s="54">
        <v>65</v>
      </c>
      <c r="I117" s="73" t="s">
        <v>270</v>
      </c>
      <c r="J117" s="50" t="e">
        <f>CONCATENATE("INSERT INTO `medical_vacancies` (`id`, `keyOrganization`, `job`, `division`, `bet`, `measures`) VALUES (NULL, ","'",D117,"', '",#REF!,"', ","'",#REF!,"', ","'",#REF!,"', ","'",I117,"');")</f>
        <v>#REF!</v>
      </c>
      <c r="K117" s="51" t="s">
        <v>135</v>
      </c>
      <c r="L117" s="52" t="s">
        <v>136</v>
      </c>
      <c r="M117" s="50"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row>
    <row r="118" spans="1:149" s="49" customFormat="1" ht="22.5" customHeight="1" x14ac:dyDescent="0.2">
      <c r="A118" s="88"/>
      <c r="B118" s="88"/>
      <c r="C118" s="73">
        <v>228</v>
      </c>
      <c r="D118" s="73" t="s">
        <v>106</v>
      </c>
      <c r="E118" s="73" t="s">
        <v>15</v>
      </c>
      <c r="F118" s="73" t="s">
        <v>55</v>
      </c>
      <c r="G118" s="73">
        <v>1</v>
      </c>
      <c r="H118" s="54">
        <v>60.7</v>
      </c>
      <c r="I118" s="73" t="s">
        <v>270</v>
      </c>
      <c r="J118" s="50" t="e">
        <f>CONCATENATE("INSERT INTO `medical_vacancies` (`id`, `keyOrganization`, `job`, `division`, `bet`, `measures`) VALUES (NULL, ","'",D118,"', '",E117,"', ","'",F117,"', ","'",G117,"', ","'",#REF!,"');")</f>
        <v>#REF!</v>
      </c>
      <c r="K118" s="51" t="s">
        <v>135</v>
      </c>
      <c r="L118" s="52" t="s">
        <v>136</v>
      </c>
      <c r="M118" s="50"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row>
    <row r="119" spans="1:149" s="49" customFormat="1" ht="19.5" customHeight="1" x14ac:dyDescent="0.2">
      <c r="A119" s="88"/>
      <c r="B119" s="88"/>
      <c r="C119" s="73">
        <v>229</v>
      </c>
      <c r="D119" s="73" t="s">
        <v>106</v>
      </c>
      <c r="E119" s="73" t="s">
        <v>5</v>
      </c>
      <c r="F119" s="73" t="s">
        <v>54</v>
      </c>
      <c r="G119" s="73">
        <v>1</v>
      </c>
      <c r="H119" s="54">
        <v>45</v>
      </c>
      <c r="I119" s="73" t="s">
        <v>270</v>
      </c>
      <c r="J119" s="50" t="e">
        <f>CONCATENATE("INSERT INTO `medical_vacancies` (`id`, `keyOrganization`, `job`, `division`, `bet`, `measures`) VALUES (NULL, ","'",D119,"', '",#REF!,"', ","'",#REF!,"', ","'",#REF!,"', ","'",#REF!,"');")</f>
        <v>#REF!</v>
      </c>
      <c r="K119" s="51" t="s">
        <v>135</v>
      </c>
      <c r="L119" s="52" t="s">
        <v>136</v>
      </c>
      <c r="M119" s="50"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c r="EM119" s="4"/>
      <c r="EN119" s="4"/>
      <c r="EO119" s="4"/>
      <c r="EP119" s="4"/>
      <c r="EQ119" s="4"/>
      <c r="ER119" s="4"/>
      <c r="ES119" s="4"/>
    </row>
    <row r="120" spans="1:149" s="49" customFormat="1" ht="19.5" customHeight="1" x14ac:dyDescent="0.2">
      <c r="A120" s="88"/>
      <c r="B120" s="88"/>
      <c r="C120" s="73">
        <v>230</v>
      </c>
      <c r="D120" s="73" t="s">
        <v>106</v>
      </c>
      <c r="E120" s="73" t="s">
        <v>40</v>
      </c>
      <c r="F120" s="73" t="s">
        <v>54</v>
      </c>
      <c r="G120" s="73">
        <v>1</v>
      </c>
      <c r="H120" s="54">
        <v>53.25</v>
      </c>
      <c r="I120" s="73" t="s">
        <v>86</v>
      </c>
      <c r="J120" s="50" t="e">
        <f>CONCATENATE("INSERT INTO `medical_vacancies` (`id`, `keyOrganization`, `job`, `division`, `bet`, `measures`) VALUES (NULL, ","'",D120,"', '",#REF!,"', ","'",#REF!,"', ","'",#REF!,"', ","'",I118,"');")</f>
        <v>#REF!</v>
      </c>
      <c r="K120" s="51" t="s">
        <v>135</v>
      </c>
      <c r="L120" s="52" t="s">
        <v>136</v>
      </c>
      <c r="M120" s="50"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row>
    <row r="121" spans="1:149" s="49" customFormat="1" ht="19.5" customHeight="1" x14ac:dyDescent="0.2">
      <c r="A121" s="88"/>
      <c r="B121" s="88"/>
      <c r="C121" s="73">
        <v>231</v>
      </c>
      <c r="D121" s="73" t="s">
        <v>106</v>
      </c>
      <c r="E121" s="73" t="s">
        <v>14</v>
      </c>
      <c r="F121" s="73" t="s">
        <v>54</v>
      </c>
      <c r="G121" s="73">
        <v>1</v>
      </c>
      <c r="H121" s="54"/>
      <c r="I121" s="73" t="s">
        <v>270</v>
      </c>
      <c r="J121" s="50" t="str">
        <f>CONCATENATE("INSERT INTO `medical_vacancies` (`id`, `keyOrganization`, `job`, `division`, `bet`, `measures`) VALUES (NULL, ","'",D121,"', '",E118,"', ","'",F118,"', ","'",G118,"', ","'",I119,"');")</f>
        <v>INSERT INTO `medical_vacancies` (`id`, `keyOrganization`, `job`, `division`, `bet`, `measures`) VALUES (NULL, 'dobrinsky-crb',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1" s="51" t="s">
        <v>135</v>
      </c>
      <c r="L121" s="52" t="s">
        <v>136</v>
      </c>
      <c r="M121" s="50"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row>
    <row r="122" spans="1:149" s="49" customFormat="1" ht="19.5" customHeight="1" x14ac:dyDescent="0.2">
      <c r="A122" s="88"/>
      <c r="B122" s="88"/>
      <c r="C122" s="73">
        <v>232</v>
      </c>
      <c r="D122" s="73" t="s">
        <v>106</v>
      </c>
      <c r="E122" s="73" t="s">
        <v>2</v>
      </c>
      <c r="F122" s="73" t="s">
        <v>54</v>
      </c>
      <c r="G122" s="73">
        <v>1</v>
      </c>
      <c r="H122" s="54">
        <v>48</v>
      </c>
      <c r="I122" s="73" t="s">
        <v>270</v>
      </c>
      <c r="J122" s="50" t="str">
        <f>CONCATENATE("INSERT INTO `medical_vacancies` (`id`, `keyOrganization`, `job`, `division`, `bet`, `measures`) VALUES (NULL, ","'",D122,"', '",E119,"', ","'",F119,"', ","'",G119,"', ","'",I120,"');")</f>
        <v>INSERT INTO `medical_vacancies` (`id`, `keyOrganization`, `job`, `division`, `bet`, `measures`) VALUES (NULL, 'dobrinsky-crb', 'врач-офтальмолог', 'поликлиника', '1', 'ежемесячная денежная компенсация за наем (поднаем) жилых помещений, ежемесячная денежная компенсация по оплате ЖКХ');</v>
      </c>
      <c r="K122" s="51" t="s">
        <v>135</v>
      </c>
      <c r="L122" s="52" t="s">
        <v>136</v>
      </c>
      <c r="M122" s="50"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c r="EM122" s="4"/>
      <c r="EN122" s="4"/>
      <c r="EO122" s="4"/>
      <c r="EP122" s="4"/>
      <c r="EQ122" s="4"/>
      <c r="ER122" s="4"/>
      <c r="ES122" s="4"/>
    </row>
    <row r="123" spans="1:149" s="49" customFormat="1" ht="19.5" customHeight="1" x14ac:dyDescent="0.2">
      <c r="A123" s="88"/>
      <c r="B123" s="88"/>
      <c r="C123" s="73"/>
      <c r="D123" s="73"/>
      <c r="E123" s="73" t="s">
        <v>310</v>
      </c>
      <c r="F123" s="73" t="s">
        <v>54</v>
      </c>
      <c r="G123" s="73">
        <v>1</v>
      </c>
      <c r="H123" s="54">
        <v>43</v>
      </c>
      <c r="I123" s="73" t="s">
        <v>270</v>
      </c>
      <c r="J123" s="50"/>
      <c r="K123" s="51"/>
      <c r="L123" s="52"/>
      <c r="M123" s="50"/>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c r="EM123" s="4"/>
      <c r="EN123" s="4"/>
      <c r="EO123" s="4"/>
      <c r="EP123" s="4"/>
      <c r="EQ123" s="4"/>
      <c r="ER123" s="4"/>
      <c r="ES123" s="4"/>
    </row>
    <row r="124" spans="1:149" s="49" customFormat="1" ht="19.5" customHeight="1" x14ac:dyDescent="0.2">
      <c r="A124" s="88"/>
      <c r="B124" s="88"/>
      <c r="C124" s="73">
        <v>233</v>
      </c>
      <c r="D124" s="73" t="s">
        <v>106</v>
      </c>
      <c r="E124" s="73" t="s">
        <v>316</v>
      </c>
      <c r="F124" s="73" t="s">
        <v>54</v>
      </c>
      <c r="G124" s="73">
        <v>1</v>
      </c>
      <c r="H124" s="54"/>
      <c r="I124" s="73" t="s">
        <v>270</v>
      </c>
      <c r="J124" s="50" t="str">
        <f>CONCATENATE("INSERT INTO `medical_vacancies` (`id`, `keyOrganization`, `job`, `division`, `bet`, `measures`) VALUES (NULL, ","'",D124,"', '",E120,"', ","'",F120,"', ","'",G120,"', ","'",I121,"');")</f>
        <v>INSERT INTO `medical_vacancies` (`id`, `keyOrganization`, `job`, `division`, `bet`, `measures`) VALUES (NULL, 'dobrinsky-crb', 'врач-дерматовенеролог',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4" s="51" t="s">
        <v>135</v>
      </c>
      <c r="L124" s="52" t="s">
        <v>136</v>
      </c>
      <c r="M124" s="50"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c r="EM124" s="4"/>
      <c r="EN124" s="4"/>
      <c r="EO124" s="4"/>
      <c r="EP124" s="4"/>
      <c r="EQ124" s="4"/>
      <c r="ER124" s="4"/>
      <c r="ES124" s="4"/>
    </row>
    <row r="125" spans="1:149" s="49" customFormat="1" ht="19.5" customHeight="1" x14ac:dyDescent="0.2">
      <c r="A125" s="88"/>
      <c r="B125" s="88"/>
      <c r="C125" s="73">
        <v>234</v>
      </c>
      <c r="D125" s="73" t="s">
        <v>106</v>
      </c>
      <c r="E125" s="73" t="s">
        <v>3</v>
      </c>
      <c r="F125" s="73" t="s">
        <v>54</v>
      </c>
      <c r="G125" s="73">
        <v>1</v>
      </c>
      <c r="H125" s="54">
        <v>37.75</v>
      </c>
      <c r="I125" s="73" t="s">
        <v>86</v>
      </c>
      <c r="J125" s="50" t="e">
        <f>CONCATENATE("INSERT INTO `medical_vacancies` (`id`, `keyOrganization`, `job`, `division`, `bet`, `measures`) VALUES (NULL, ","'",D125,"', '",E122,"', ","'",F122,"', ","'",G122,"', ","'",#REF!,"');")</f>
        <v>#REF!</v>
      </c>
      <c r="K125" s="51" t="s">
        <v>135</v>
      </c>
      <c r="L125" s="52" t="s">
        <v>136</v>
      </c>
      <c r="M125" s="50" t="str">
        <f t="shared" si="6"/>
        <v>&lt;div id='entry'&gt;&lt;/div&gt;
&lt;link rel='stylesheet' href='http://h90428dg.beget.tech/css/style_doctor.css'&gt;
&lt;script src='https://yastatic.net/s3/frontend/forms/_/embed.js'&gt;&lt;/script&gt;
&lt;script src='http://h90428dg.beget.tech/js/POST_Request.js'&gt;&lt;/script&gt;
&lt;script&gt;let data = display('dobrinsky-crb');&lt;/script&gt;</v>
      </c>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c r="DI125" s="4"/>
      <c r="DJ125" s="4"/>
      <c r="DK125" s="4"/>
      <c r="DL125" s="4"/>
      <c r="DM125" s="4"/>
      <c r="DN125" s="4"/>
      <c r="DO125" s="4"/>
      <c r="DP125" s="4"/>
      <c r="DQ125" s="4"/>
      <c r="DR125" s="4"/>
      <c r="DS125" s="4"/>
      <c r="DT125" s="4"/>
      <c r="DU125" s="4"/>
      <c r="DV125" s="4"/>
      <c r="DW125" s="4"/>
      <c r="DX125" s="4"/>
      <c r="DY125" s="4"/>
      <c r="DZ125" s="4"/>
      <c r="EA125" s="4"/>
      <c r="EB125" s="4"/>
      <c r="EC125" s="4"/>
      <c r="ED125" s="4"/>
      <c r="EE125" s="4"/>
      <c r="EF125" s="4"/>
      <c r="EG125" s="4"/>
      <c r="EH125" s="4"/>
      <c r="EI125" s="4"/>
      <c r="EJ125" s="4"/>
      <c r="EK125" s="4"/>
      <c r="EL125" s="4"/>
      <c r="EM125" s="4"/>
      <c r="EN125" s="4"/>
      <c r="EO125" s="4"/>
      <c r="EP125" s="4"/>
      <c r="EQ125" s="4"/>
      <c r="ER125" s="4"/>
      <c r="ES125" s="4"/>
    </row>
    <row r="126" spans="1:149" s="49" customFormat="1" ht="19.5" customHeight="1" x14ac:dyDescent="0.25">
      <c r="A126" s="88"/>
      <c r="B126" s="88"/>
      <c r="C126" s="73"/>
      <c r="D126" s="73"/>
      <c r="E126" s="73" t="s">
        <v>36</v>
      </c>
      <c r="F126" s="73" t="s">
        <v>54</v>
      </c>
      <c r="G126" s="73">
        <v>1</v>
      </c>
      <c r="H126" s="29">
        <v>31.05</v>
      </c>
      <c r="I126" s="73" t="s">
        <v>86</v>
      </c>
      <c r="J126" s="50"/>
      <c r="K126" s="51"/>
      <c r="L126" s="52"/>
      <c r="M126" s="50"/>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c r="EM126" s="4"/>
      <c r="EN126" s="4"/>
      <c r="EO126" s="4"/>
      <c r="EP126" s="4"/>
      <c r="EQ126" s="4"/>
      <c r="ER126" s="4"/>
      <c r="ES126" s="4"/>
    </row>
    <row r="127" spans="1:149" s="49" customFormat="1" ht="19.5" customHeight="1" x14ac:dyDescent="0.2">
      <c r="A127" s="85">
        <v>15</v>
      </c>
      <c r="B127" s="87" t="s">
        <v>267</v>
      </c>
      <c r="C127" s="73">
        <v>256</v>
      </c>
      <c r="D127" s="73" t="s">
        <v>107</v>
      </c>
      <c r="E127" s="73" t="s">
        <v>5</v>
      </c>
      <c r="F127" s="73" t="s">
        <v>54</v>
      </c>
      <c r="G127" s="73">
        <v>1</v>
      </c>
      <c r="H127" s="54" t="s">
        <v>239</v>
      </c>
      <c r="I127" s="73" t="s">
        <v>270</v>
      </c>
      <c r="J127" s="50" t="str">
        <f>CONCATENATE("INSERT INTO `medical_vacancies` (`id`, `keyOrganization`, `job`, `division`, `bet`, `measures`) VALUES (NULL, ","'",D127,"', '",E127,"', ","'",F127,"', ","'",G127,"', ","'",I127,"');")</f>
        <v>INSERT INTO `medical_vacancies` (`id`, `keyOrganization`, `job`, `division`, `bet`, `measures`) VALUES (NULL, 'dobrovsky-crb', 'врач-офтальмолог',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7" s="51" t="s">
        <v>135</v>
      </c>
      <c r="L127" s="52" t="s">
        <v>136</v>
      </c>
      <c r="M127" s="50" t="str">
        <f t="shared" ref="M127:M148" si="7">CONCATENATE(K127,D127,L127)</f>
        <v>&lt;div id='entry'&gt;&lt;/div&gt;
&lt;link rel='stylesheet' href='http://h90428dg.beget.tech/css/style_doctor.css'&gt;
&lt;script src='https://yastatic.net/s3/frontend/forms/_/embed.js'&gt;&lt;/script&gt;
&lt;script src='http://h90428dg.beget.tech/js/POST_Request.js'&gt;&lt;/script&gt;
&lt;script&gt;let data = display('dobrovsky-crb');&lt;/script&gt;</v>
      </c>
      <c r="N127" s="4"/>
      <c r="O127" s="83"/>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row>
    <row r="128" spans="1:149" s="49" customFormat="1" ht="19.5" customHeight="1" x14ac:dyDescent="0.2">
      <c r="A128" s="85"/>
      <c r="B128" s="87"/>
      <c r="C128" s="73">
        <v>258</v>
      </c>
      <c r="D128" s="73" t="s">
        <v>107</v>
      </c>
      <c r="E128" s="73" t="s">
        <v>335</v>
      </c>
      <c r="F128" s="73" t="s">
        <v>54</v>
      </c>
      <c r="G128" s="73">
        <v>1</v>
      </c>
      <c r="H128" s="54" t="s">
        <v>239</v>
      </c>
      <c r="I128" s="73" t="s">
        <v>86</v>
      </c>
      <c r="J128" s="50" t="str">
        <f>CONCATENATE("INSERT INTO `medical_vacancies` (`id`, `keyOrganization`, `job`, `division`, `bet`, `measures`) VALUES (NULL, ","'",D128,"', '",E128,"', ","'",F128,"', ","'",G128,"', ","'",I128,"');")</f>
        <v>INSERT INTO `medical_vacancies` (`id`, `keyOrganization`, `job`, `division`, `bet`, `measures`) VALUES (NULL, 'dobrovsky-crb', 'врач-уролог (0,5 ставки)', 'поликлиника', '1', 'ежемесячная денежная компенсация за наем (поднаем) жилых помещений, ежемесячная денежная компенсация по оплате ЖКХ');</v>
      </c>
      <c r="K128" s="51" t="s">
        <v>135</v>
      </c>
      <c r="L128" s="52" t="s">
        <v>136</v>
      </c>
      <c r="M128" s="50" t="str">
        <f t="shared" si="7"/>
        <v>&lt;div id='entry'&gt;&lt;/div&gt;
&lt;link rel='stylesheet' href='http://h90428dg.beget.tech/css/style_doctor.css'&gt;
&lt;script src='https://yastatic.net/s3/frontend/forms/_/embed.js'&gt;&lt;/script&gt;
&lt;script src='http://h90428dg.beget.tech/js/POST_Request.js'&gt;&lt;/script&gt;
&lt;script&gt;let data = display('dobrovsky-crb');&lt;/script&gt;</v>
      </c>
      <c r="N128" s="4"/>
      <c r="O128" s="83"/>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c r="EM128" s="4"/>
      <c r="EN128" s="4"/>
      <c r="EO128" s="4"/>
      <c r="EP128" s="4"/>
      <c r="EQ128" s="4"/>
      <c r="ER128" s="4"/>
      <c r="ES128" s="4"/>
    </row>
    <row r="129" spans="1:149" s="49" customFormat="1" ht="42.75" customHeight="1" x14ac:dyDescent="0.2">
      <c r="A129" s="85"/>
      <c r="B129" s="87"/>
      <c r="C129" s="73">
        <v>259</v>
      </c>
      <c r="D129" s="73" t="s">
        <v>107</v>
      </c>
      <c r="E129" s="73" t="s">
        <v>6</v>
      </c>
      <c r="F129" s="73" t="s">
        <v>54</v>
      </c>
      <c r="G129" s="73">
        <v>1</v>
      </c>
      <c r="H129" s="54" t="s">
        <v>239</v>
      </c>
      <c r="I129" s="73" t="s">
        <v>86</v>
      </c>
      <c r="J129" s="50" t="str">
        <f>CONCATENATE("INSERT INTO `medical_vacancies` (`id`, `keyOrganization`, `job`, `division`, `bet`, `measures`) VALUES (NULL, ","'",D129,"', '",E129,"', ","'",F129,"', ","'",G129,"', ","'",I129,"');")</f>
        <v>INSERT INTO `medical_vacancies` (`id`, `keyOrganization`, `job`, `division`, `bet`, `measures`) VALUES (NULL, 'dobrovsky-crb', 'врач-невролог', 'поликлиника', '1', 'ежемесячная денежная компенсация за наем (поднаем) жилых помещений, ежемесячная денежная компенсация по оплате ЖКХ');</v>
      </c>
      <c r="K129" s="51" t="s">
        <v>135</v>
      </c>
      <c r="L129" s="52" t="s">
        <v>136</v>
      </c>
      <c r="M129" s="50" t="str">
        <f t="shared" si="7"/>
        <v>&lt;div id='entry'&gt;&lt;/div&gt;
&lt;link rel='stylesheet' href='http://h90428dg.beget.tech/css/style_doctor.css'&gt;
&lt;script src='https://yastatic.net/s3/frontend/forms/_/embed.js'&gt;&lt;/script&gt;
&lt;script src='http://h90428dg.beget.tech/js/POST_Request.js'&gt;&lt;/script&gt;
&lt;script&gt;let data = display('dobrovsky-crb');&lt;/script&gt;</v>
      </c>
      <c r="N129" s="4"/>
      <c r="O129" s="83"/>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c r="EM129" s="4"/>
      <c r="EN129" s="4"/>
      <c r="EO129" s="4"/>
      <c r="EP129" s="4"/>
      <c r="EQ129" s="4"/>
      <c r="ER129" s="4"/>
      <c r="ES129" s="4"/>
    </row>
    <row r="130" spans="1:149" s="49" customFormat="1" ht="19.5" customHeight="1" x14ac:dyDescent="0.2">
      <c r="A130" s="88">
        <v>16</v>
      </c>
      <c r="B130" s="88" t="s">
        <v>81</v>
      </c>
      <c r="C130" s="73">
        <v>263</v>
      </c>
      <c r="D130" s="73" t="s">
        <v>108</v>
      </c>
      <c r="E130" s="73" t="s">
        <v>2</v>
      </c>
      <c r="F130" s="73" t="s">
        <v>54</v>
      </c>
      <c r="G130" s="73">
        <v>1</v>
      </c>
      <c r="H130" s="54">
        <v>74.13</v>
      </c>
      <c r="I130" s="73" t="s">
        <v>270</v>
      </c>
      <c r="J130" s="50" t="e">
        <f>CONCATENATE("INSERT INTO `medical_vacancies` (`id`, `keyOrganization`, `job`, `division`, `bet`, `measures`) VALUES (NULL, ","'",D130,"', '",#REF!,"', ","'",#REF!,"', ","'",#REF!,"', ","'",#REF!,"');")</f>
        <v>#REF!</v>
      </c>
      <c r="K130" s="51" t="s">
        <v>135</v>
      </c>
      <c r="L130" s="52" t="s">
        <v>136</v>
      </c>
      <c r="M130" s="50" t="str">
        <f t="shared" si="7"/>
        <v>&lt;div id='entry'&gt;&lt;/div&gt;
&lt;link rel='stylesheet' href='http://h90428dg.beget.tech/css/style_doctor.css'&gt;
&lt;script src='https://yastatic.net/s3/frontend/forms/_/embed.js'&gt;&lt;/script&gt;
&lt;script src='http://h90428dg.beget.tech/js/POST_Request.js'&gt;&lt;/script&gt;
&lt;script&gt;let data = display('dolgorukovsky-crb');&lt;/script&gt;</v>
      </c>
      <c r="N130" s="4"/>
      <c r="O130" s="83"/>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row>
    <row r="131" spans="1:149" s="49" customFormat="1" ht="19.5" customHeight="1" x14ac:dyDescent="0.2">
      <c r="A131" s="88"/>
      <c r="B131" s="88"/>
      <c r="C131" s="73"/>
      <c r="D131" s="73"/>
      <c r="E131" s="73" t="s">
        <v>14</v>
      </c>
      <c r="F131" s="73" t="s">
        <v>54</v>
      </c>
      <c r="G131" s="73">
        <v>1</v>
      </c>
      <c r="H131" s="54"/>
      <c r="I131" s="73" t="s">
        <v>270</v>
      </c>
      <c r="J131" s="50"/>
      <c r="K131" s="51"/>
      <c r="L131" s="52"/>
      <c r="M131" s="50"/>
      <c r="N131" s="4"/>
      <c r="O131" s="83"/>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row>
    <row r="132" spans="1:149" s="49" customFormat="1" ht="21" customHeight="1" x14ac:dyDescent="0.2">
      <c r="A132" s="88"/>
      <c r="B132" s="88"/>
      <c r="C132" s="73"/>
      <c r="D132" s="73"/>
      <c r="E132" s="73" t="s">
        <v>15</v>
      </c>
      <c r="F132" s="73" t="s">
        <v>55</v>
      </c>
      <c r="G132" s="73">
        <v>1</v>
      </c>
      <c r="H132" s="54"/>
      <c r="I132" s="73" t="s">
        <v>270</v>
      </c>
      <c r="J132" s="50"/>
      <c r="K132" s="51"/>
      <c r="L132" s="52"/>
      <c r="M132" s="50"/>
      <c r="N132" s="4"/>
      <c r="O132" s="83"/>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row>
    <row r="133" spans="1:149" s="49" customFormat="1" ht="19.5" customHeight="1" x14ac:dyDescent="0.2">
      <c r="A133" s="88"/>
      <c r="B133" s="88"/>
      <c r="C133" s="73"/>
      <c r="D133" s="73"/>
      <c r="E133" s="73" t="s">
        <v>13</v>
      </c>
      <c r="F133" s="73" t="s">
        <v>54</v>
      </c>
      <c r="G133" s="73">
        <v>2</v>
      </c>
      <c r="H133" s="54"/>
      <c r="I133" s="73" t="s">
        <v>270</v>
      </c>
      <c r="J133" s="50"/>
      <c r="K133" s="51"/>
      <c r="L133" s="52"/>
      <c r="M133" s="50"/>
      <c r="N133" s="4"/>
      <c r="O133" s="61"/>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c r="EM133" s="4"/>
      <c r="EN133" s="4"/>
      <c r="EO133" s="4"/>
      <c r="EP133" s="4"/>
      <c r="EQ133" s="4"/>
      <c r="ER133" s="4"/>
      <c r="ES133" s="4"/>
    </row>
    <row r="134" spans="1:149" s="49" customFormat="1" ht="19.5" customHeight="1" x14ac:dyDescent="0.2">
      <c r="A134" s="88">
        <v>17</v>
      </c>
      <c r="B134" s="88" t="s">
        <v>283</v>
      </c>
      <c r="C134" s="73">
        <v>269</v>
      </c>
      <c r="D134" s="73" t="s">
        <v>109</v>
      </c>
      <c r="E134" s="73" t="s">
        <v>11</v>
      </c>
      <c r="F134" s="73" t="s">
        <v>54</v>
      </c>
      <c r="G134" s="73">
        <v>1</v>
      </c>
      <c r="H134" s="54">
        <v>61</v>
      </c>
      <c r="I134" s="73" t="s">
        <v>270</v>
      </c>
      <c r="J134" s="50" t="e">
        <f>CONCATENATE("INSERT INTO `medical_vacancies` (`id`, `keyOrganization`, `job`, `division`, `bet`, `measures`) VALUES (NULL, ","'",D134,"', '",#REF!,"', ","'",#REF!,"', ","'",#REF!,"', ","'",#REF!,"');")</f>
        <v>#REF!</v>
      </c>
      <c r="K134" s="51" t="s">
        <v>135</v>
      </c>
      <c r="L134" s="52" t="s">
        <v>136</v>
      </c>
      <c r="M134" s="50" t="str">
        <f t="shared" si="7"/>
        <v>&lt;div id='entry'&gt;&lt;/div&gt;
&lt;link rel='stylesheet' href='http://h90428dg.beget.tech/css/style_doctor.css'&gt;
&lt;script src='https://yastatic.net/s3/frontend/forms/_/embed.js'&gt;&lt;/script&gt;
&lt;script src='http://h90428dg.beget.tech/js/POST_Request.js'&gt;&lt;/script&gt;
&lt;script&gt;let data = display('elets-crb');&lt;/script&gt;</v>
      </c>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c r="ES134" s="4"/>
    </row>
    <row r="135" spans="1:149" s="49" customFormat="1" ht="19.5" customHeight="1" x14ac:dyDescent="0.2">
      <c r="A135" s="88"/>
      <c r="B135" s="88"/>
      <c r="C135" s="73">
        <v>270</v>
      </c>
      <c r="D135" s="73" t="s">
        <v>109</v>
      </c>
      <c r="E135" s="73" t="s">
        <v>20</v>
      </c>
      <c r="F135" s="73" t="s">
        <v>55</v>
      </c>
      <c r="G135" s="73">
        <v>1</v>
      </c>
      <c r="H135" s="54">
        <v>61</v>
      </c>
      <c r="I135" s="73" t="s">
        <v>86</v>
      </c>
      <c r="J135" s="50" t="str">
        <f>CONCATENATE("INSERT INTO `medical_vacancies` (`id`, `keyOrganization`, `job`, `division`, `bet`, `measures`) VALUES (NULL, ","'",D135,"', '",E134,"', ","'",F134,"', ","'",G134,"', ","'",I134,"');")</f>
        <v>INSERT INTO `medical_vacancies` (`id`, `keyOrganization`, `job`, `division`, `bet`, `measures`) VALUES (NULL, 'elets-crb',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5" s="51" t="s">
        <v>135</v>
      </c>
      <c r="L135" s="52" t="s">
        <v>136</v>
      </c>
      <c r="M135" s="50" t="str">
        <f t="shared" si="7"/>
        <v>&lt;div id='entry'&gt;&lt;/div&gt;
&lt;link rel='stylesheet' href='http://h90428dg.beget.tech/css/style_doctor.css'&gt;
&lt;script src='https://yastatic.net/s3/frontend/forms/_/embed.js'&gt;&lt;/script&gt;
&lt;script src='http://h90428dg.beget.tech/js/POST_Request.js'&gt;&lt;/script&gt;
&lt;script&gt;let data = display('elets-crb');&lt;/script&gt;</v>
      </c>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c r="EM135" s="4"/>
      <c r="EN135" s="4"/>
      <c r="EO135" s="4"/>
      <c r="EP135" s="4"/>
      <c r="EQ135" s="4"/>
      <c r="ER135" s="4"/>
      <c r="ES135" s="4"/>
    </row>
    <row r="136" spans="1:149" s="49" customFormat="1" ht="19.5" customHeight="1" x14ac:dyDescent="0.2">
      <c r="A136" s="88"/>
      <c r="B136" s="88"/>
      <c r="C136" s="73"/>
      <c r="D136" s="73"/>
      <c r="E136" s="73" t="s">
        <v>20</v>
      </c>
      <c r="F136" s="73" t="s">
        <v>54</v>
      </c>
      <c r="G136" s="73">
        <v>1</v>
      </c>
      <c r="H136" s="54">
        <v>61</v>
      </c>
      <c r="I136" s="73" t="s">
        <v>86</v>
      </c>
      <c r="J136" s="50"/>
      <c r="K136" s="51"/>
      <c r="L136" s="52"/>
      <c r="M136" s="50"/>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c r="EM136" s="4"/>
      <c r="EN136" s="4"/>
      <c r="EO136" s="4"/>
      <c r="EP136" s="4"/>
      <c r="EQ136" s="4"/>
      <c r="ER136" s="4"/>
      <c r="ES136" s="4"/>
    </row>
    <row r="137" spans="1:149" s="49" customFormat="1" ht="19.5" customHeight="1" x14ac:dyDescent="0.2">
      <c r="A137" s="88"/>
      <c r="B137" s="88"/>
      <c r="C137" s="73"/>
      <c r="D137" s="73"/>
      <c r="E137" s="73" t="s">
        <v>23</v>
      </c>
      <c r="F137" s="73" t="s">
        <v>330</v>
      </c>
      <c r="G137" s="73">
        <v>1</v>
      </c>
      <c r="H137" s="54"/>
      <c r="I137" s="73" t="s">
        <v>270</v>
      </c>
      <c r="J137" s="63"/>
      <c r="K137" s="51"/>
      <c r="L137" s="52"/>
      <c r="M137" s="63"/>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c r="ES137" s="4"/>
    </row>
    <row r="138" spans="1:149" s="49" customFormat="1" ht="19.5" customHeight="1" x14ac:dyDescent="0.2">
      <c r="A138" s="88"/>
      <c r="B138" s="88"/>
      <c r="C138" s="73">
        <v>271</v>
      </c>
      <c r="D138" s="73" t="s">
        <v>109</v>
      </c>
      <c r="E138" s="73" t="s">
        <v>13</v>
      </c>
      <c r="F138" s="73" t="s">
        <v>329</v>
      </c>
      <c r="G138" s="73">
        <v>2</v>
      </c>
      <c r="H138" s="54"/>
      <c r="I138" s="73" t="s">
        <v>270</v>
      </c>
      <c r="J138" s="50" t="str">
        <f>CONCATENATE("INSERT INTO `medical_vacancies` (`id`, `keyOrganization`, `job`, `division`, `bet`, `measures`) VALUES (NULL, ","'",D138,"', '",E136,"', ","'",F136,"', ","'",G136,"', ","'",I136,"');")</f>
        <v>INSERT INTO `medical_vacancies` (`id`, `keyOrganization`, `job`, `division`, `bet`, `measures`) VALUES (NULL, 'elets-crb', 'врач-хирург', 'поликлиника', '1', 'ежемесячная денежная компенсация за наем (поднаем) жилых помещений, ежемесячная денежная компенсация по оплате ЖКХ');</v>
      </c>
      <c r="K138" s="51" t="s">
        <v>135</v>
      </c>
      <c r="L138" s="52" t="s">
        <v>136</v>
      </c>
      <c r="M138" s="50" t="str">
        <f t="shared" si="7"/>
        <v>&lt;div id='entry'&gt;&lt;/div&gt;
&lt;link rel='stylesheet' href='http://h90428dg.beget.tech/css/style_doctor.css'&gt;
&lt;script src='https://yastatic.net/s3/frontend/forms/_/embed.js'&gt;&lt;/script&gt;
&lt;script src='http://h90428dg.beget.tech/js/POST_Request.js'&gt;&lt;/script&gt;
&lt;script&gt;let data = display('elets-crb');&lt;/script&gt;</v>
      </c>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row>
    <row r="139" spans="1:149" s="49" customFormat="1" ht="45.75" customHeight="1" x14ac:dyDescent="0.2">
      <c r="A139" s="88"/>
      <c r="B139" s="88"/>
      <c r="C139" s="73"/>
      <c r="D139" s="73"/>
      <c r="E139" s="73" t="s">
        <v>2</v>
      </c>
      <c r="F139" s="73" t="s">
        <v>54</v>
      </c>
      <c r="G139" s="73">
        <v>1</v>
      </c>
      <c r="H139" s="54">
        <v>71</v>
      </c>
      <c r="I139" s="73" t="s">
        <v>270</v>
      </c>
      <c r="J139" s="63"/>
      <c r="K139" s="51"/>
      <c r="L139" s="52"/>
      <c r="M139" s="63"/>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row>
    <row r="140" spans="1:149" s="49" customFormat="1" ht="19.5" customHeight="1" x14ac:dyDescent="0.2">
      <c r="A140" s="88">
        <v>18</v>
      </c>
      <c r="B140" s="88" t="s">
        <v>65</v>
      </c>
      <c r="C140" s="73">
        <v>279</v>
      </c>
      <c r="D140" s="73" t="s">
        <v>110</v>
      </c>
      <c r="E140" s="57" t="s">
        <v>15</v>
      </c>
      <c r="F140" s="57" t="s">
        <v>55</v>
      </c>
      <c r="G140" s="57">
        <v>1</v>
      </c>
      <c r="H140" s="54">
        <v>45</v>
      </c>
      <c r="I140" s="73" t="s">
        <v>270</v>
      </c>
      <c r="J140" s="50" t="e">
        <f>CONCATENATE("INSERT INTO `medical_vacancies` (`id`, `keyOrganization`, `job`, `division`, `bet`, `measures`) VALUES (NULL, ","'",D140,"', '",#REF!,"', ","'",#REF!,"', ","'",#REF!,"', ","'",#REF!,"');")</f>
        <v>#REF!</v>
      </c>
      <c r="K140" s="51" t="s">
        <v>135</v>
      </c>
      <c r="L140" s="52" t="s">
        <v>136</v>
      </c>
      <c r="M140" s="50" t="str">
        <f t="shared" si="7"/>
        <v>&lt;div id='entry'&gt;&lt;/div&gt;
&lt;link rel='stylesheet' href='http://h90428dg.beget.tech/css/style_doctor.css'&gt;
&lt;script src='https://yastatic.net/s3/frontend/forms/_/embed.js'&gt;&lt;/script&gt;
&lt;script src='http://h90428dg.beget.tech/js/POST_Request.js'&gt;&lt;/script&gt;
&lt;script&gt;let data = display('zadonsk-crb');&lt;/script&gt;</v>
      </c>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row>
    <row r="141" spans="1:149" s="49" customFormat="1" ht="19.5" customHeight="1" x14ac:dyDescent="0.2">
      <c r="A141" s="88"/>
      <c r="B141" s="88"/>
      <c r="C141" s="73">
        <v>280</v>
      </c>
      <c r="D141" s="73" t="s">
        <v>110</v>
      </c>
      <c r="E141" s="57" t="s">
        <v>5</v>
      </c>
      <c r="F141" s="57" t="s">
        <v>54</v>
      </c>
      <c r="G141" s="57">
        <v>1</v>
      </c>
      <c r="H141" s="54">
        <v>40</v>
      </c>
      <c r="I141" s="73" t="s">
        <v>270</v>
      </c>
      <c r="J141" s="50" t="str">
        <f>CONCATENATE("INSERT INTO `medical_vacancies` (`id`, `keyOrganization`, `job`, `division`, `bet`, `measures`) VALUES (NULL, ","'",D141,"', '",E140,"', ","'",F140,"', ","'",G140,"', ","'",I140,"');")</f>
        <v>INSERT INTO `medical_vacancies` (`id`, `keyOrganization`, `job`, `division`, `bet`, `measures`) VALUES (NULL, 'zadonsk-crb',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1" s="51" t="s">
        <v>135</v>
      </c>
      <c r="L141" s="52" t="s">
        <v>136</v>
      </c>
      <c r="M141" s="50" t="str">
        <f t="shared" si="7"/>
        <v>&lt;div id='entry'&gt;&lt;/div&gt;
&lt;link rel='stylesheet' href='http://h90428dg.beget.tech/css/style_doctor.css'&gt;
&lt;script src='https://yastatic.net/s3/frontend/forms/_/embed.js'&gt;&lt;/script&gt;
&lt;script src='http://h90428dg.beget.tech/js/POST_Request.js'&gt;&lt;/script&gt;
&lt;script&gt;let data = display('zadonsk-crb');&lt;/script&gt;</v>
      </c>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c r="ES141" s="4"/>
    </row>
    <row r="142" spans="1:149" s="49" customFormat="1" ht="19.5" customHeight="1" x14ac:dyDescent="0.2">
      <c r="A142" s="88"/>
      <c r="B142" s="88"/>
      <c r="C142" s="73">
        <v>282</v>
      </c>
      <c r="D142" s="73" t="s">
        <v>110</v>
      </c>
      <c r="E142" s="57" t="s">
        <v>31</v>
      </c>
      <c r="F142" s="57" t="s">
        <v>54</v>
      </c>
      <c r="G142" s="57">
        <v>1</v>
      </c>
      <c r="H142" s="54">
        <v>45</v>
      </c>
      <c r="I142" s="73" t="s">
        <v>270</v>
      </c>
      <c r="J142" s="50" t="e">
        <f>CONCATENATE("INSERT INTO `medical_vacancies` (`id`, `keyOrganization`, `job`, `division`, `bet`, `measures`) VALUES (NULL, ","'",D142,"', '",#REF!,"', ","'",#REF!,"', ","'",#REF!,"', ","'",#REF!,"');")</f>
        <v>#REF!</v>
      </c>
      <c r="K142" s="51" t="s">
        <v>135</v>
      </c>
      <c r="L142" s="52" t="s">
        <v>136</v>
      </c>
      <c r="M142" s="50" t="str">
        <f t="shared" si="7"/>
        <v>&lt;div id='entry'&gt;&lt;/div&gt;
&lt;link rel='stylesheet' href='http://h90428dg.beget.tech/css/style_doctor.css'&gt;
&lt;script src='https://yastatic.net/s3/frontend/forms/_/embed.js'&gt;&lt;/script&gt;
&lt;script src='http://h90428dg.beget.tech/js/POST_Request.js'&gt;&lt;/script&gt;
&lt;script&gt;let data = display('zadonsk-crb');&lt;/script&gt;</v>
      </c>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row>
    <row r="143" spans="1:149" s="49" customFormat="1" ht="42" customHeight="1" x14ac:dyDescent="0.2">
      <c r="A143" s="88"/>
      <c r="B143" s="88"/>
      <c r="C143" s="73"/>
      <c r="D143" s="73"/>
      <c r="E143" s="57" t="s">
        <v>76</v>
      </c>
      <c r="F143" s="57" t="s">
        <v>54</v>
      </c>
      <c r="G143" s="57">
        <v>1</v>
      </c>
      <c r="H143" s="54"/>
      <c r="I143" s="73" t="s">
        <v>86</v>
      </c>
      <c r="J143" s="50"/>
      <c r="K143" s="51"/>
      <c r="L143" s="52"/>
      <c r="M143" s="50"/>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row>
    <row r="144" spans="1:149" s="49" customFormat="1" ht="19.5" customHeight="1" x14ac:dyDescent="0.2">
      <c r="A144" s="88">
        <v>19</v>
      </c>
      <c r="B144" s="88" t="s">
        <v>331</v>
      </c>
      <c r="C144" s="73">
        <v>288</v>
      </c>
      <c r="D144" s="73" t="s">
        <v>111</v>
      </c>
      <c r="E144" s="73" t="s">
        <v>13</v>
      </c>
      <c r="F144" s="73" t="s">
        <v>54</v>
      </c>
      <c r="G144" s="73">
        <v>1</v>
      </c>
      <c r="H144" s="54">
        <v>63.07</v>
      </c>
      <c r="I144" s="73" t="s">
        <v>270</v>
      </c>
      <c r="J144" s="50" t="e">
        <f>CONCATENATE("INSERT INTO `medical_vacancies` (`id`, `keyOrganization`, `job`, `division`, `bet`, `measures`) VALUES (NULL, ","'",D144,"', '",#REF!,"', ","'",#REF!,"', ","'",#REF!,"', ","'",#REF!,"');")</f>
        <v>#REF!</v>
      </c>
      <c r="K144" s="51" t="s">
        <v>135</v>
      </c>
      <c r="L144" s="52" t="s">
        <v>136</v>
      </c>
      <c r="M144" s="50" t="str">
        <f t="shared" si="7"/>
        <v>&lt;div id='entry'&gt;&lt;/div&gt;
&lt;link rel='stylesheet' href='http://h90428dg.beget.tech/css/style_doctor.css'&gt;
&lt;script src='https://yastatic.net/s3/frontend/forms/_/embed.js'&gt;&lt;/script&gt;
&lt;script src='http://h90428dg.beget.tech/js/POST_Request.js'&gt;&lt;/script&gt;
&lt;script&gt;let data = display('izmaylovskaya-crb');&lt;/script&gt;</v>
      </c>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c r="EM144" s="4"/>
      <c r="EN144" s="4"/>
      <c r="EO144" s="4"/>
      <c r="EP144" s="4"/>
      <c r="EQ144" s="4"/>
      <c r="ER144" s="4"/>
      <c r="ES144" s="4"/>
    </row>
    <row r="145" spans="1:149" s="49" customFormat="1" ht="19.5" customHeight="1" x14ac:dyDescent="0.2">
      <c r="A145" s="88"/>
      <c r="B145" s="88"/>
      <c r="C145" s="73"/>
      <c r="D145" s="73"/>
      <c r="E145" s="73" t="s">
        <v>20</v>
      </c>
      <c r="F145" s="73" t="s">
        <v>138</v>
      </c>
      <c r="G145" s="73">
        <v>1</v>
      </c>
      <c r="H145" s="54">
        <v>63.07</v>
      </c>
      <c r="I145" s="73" t="s">
        <v>87</v>
      </c>
      <c r="J145" s="72"/>
      <c r="K145" s="51"/>
      <c r="L145" s="52"/>
      <c r="M145" s="72"/>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c r="EM145" s="4"/>
      <c r="EN145" s="4"/>
      <c r="EO145" s="4"/>
      <c r="EP145" s="4"/>
      <c r="EQ145" s="4"/>
      <c r="ER145" s="4"/>
      <c r="ES145" s="4"/>
    </row>
    <row r="146" spans="1:149" s="49" customFormat="1" ht="19.5" customHeight="1" x14ac:dyDescent="0.2">
      <c r="A146" s="88"/>
      <c r="B146" s="88"/>
      <c r="C146" s="73"/>
      <c r="D146" s="73"/>
      <c r="E146" s="73" t="s">
        <v>256</v>
      </c>
      <c r="F146" s="73" t="s">
        <v>54</v>
      </c>
      <c r="G146" s="73">
        <v>1</v>
      </c>
      <c r="H146" s="54"/>
      <c r="I146" s="73" t="s">
        <v>87</v>
      </c>
      <c r="J146" s="72"/>
      <c r="K146" s="51"/>
      <c r="L146" s="52"/>
      <c r="M146" s="72"/>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c r="ES146" s="4"/>
    </row>
    <row r="147" spans="1:149" s="49" customFormat="1" ht="82.5" customHeight="1" x14ac:dyDescent="0.25">
      <c r="A147" s="88"/>
      <c r="B147" s="88"/>
      <c r="C147" s="73">
        <v>289</v>
      </c>
      <c r="D147" s="73" t="s">
        <v>111</v>
      </c>
      <c r="E147" s="58" t="s">
        <v>332</v>
      </c>
      <c r="F147" s="58" t="s">
        <v>54</v>
      </c>
      <c r="G147" s="58">
        <v>1</v>
      </c>
      <c r="H147" s="4"/>
      <c r="I147" s="73" t="s">
        <v>87</v>
      </c>
      <c r="J147" s="50" t="e">
        <f>CONCATENATE("INSERT INTO `medical_vacancies` (`id`, `keyOrganization`, `job`, `division`, `bet`, `measures`) VALUES (NULL, ","'",D147,"', '",E144,"', ","'",F144,"', ","'",G144,"', ","'",#REF!,"');")</f>
        <v>#REF!</v>
      </c>
      <c r="K147" s="51" t="s">
        <v>135</v>
      </c>
      <c r="L147" s="52" t="s">
        <v>136</v>
      </c>
      <c r="M147" s="50" t="str">
        <f t="shared" si="7"/>
        <v>&lt;div id='entry'&gt;&lt;/div&gt;
&lt;link rel='stylesheet' href='http://h90428dg.beget.tech/css/style_doctor.css'&gt;
&lt;script src='https://yastatic.net/s3/frontend/forms/_/embed.js'&gt;&lt;/script&gt;
&lt;script src='http://h90428dg.beget.tech/js/POST_Request.js'&gt;&lt;/script&gt;
&lt;script&gt;let data = display('izmaylovskaya-crb');&lt;/script&gt;</v>
      </c>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c r="EM147" s="4"/>
      <c r="EN147" s="4"/>
      <c r="EO147" s="4"/>
      <c r="EP147" s="4"/>
      <c r="EQ147" s="4"/>
      <c r="ER147" s="4"/>
      <c r="ES147" s="4"/>
    </row>
    <row r="148" spans="1:149" s="49" customFormat="1" ht="19.5" customHeight="1" x14ac:dyDescent="0.2">
      <c r="A148" s="84">
        <v>20</v>
      </c>
      <c r="B148" s="86" t="s">
        <v>58</v>
      </c>
      <c r="C148" s="73">
        <v>296</v>
      </c>
      <c r="D148" s="73" t="s">
        <v>112</v>
      </c>
      <c r="E148" s="57" t="s">
        <v>23</v>
      </c>
      <c r="F148" s="57" t="s">
        <v>311</v>
      </c>
      <c r="G148" s="57">
        <v>2</v>
      </c>
      <c r="H148" s="54">
        <v>59.24</v>
      </c>
      <c r="I148" s="73" t="s">
        <v>270</v>
      </c>
      <c r="J148" s="50" t="e">
        <f>CONCATENATE("INSERT INTO `medical_vacancies` (`id`, `keyOrganization`, `job`, `division`, `bet`, `measures`) VALUES (NULL, ","'",D148,"', '",#REF!,"', ","'",#REF!,"', ","'",#REF!,"', ","'",#REF!,"');")</f>
        <v>#REF!</v>
      </c>
      <c r="K148" s="51" t="s">
        <v>135</v>
      </c>
      <c r="L148" s="52" t="s">
        <v>136</v>
      </c>
      <c r="M148" s="50" t="str">
        <f t="shared" si="7"/>
        <v>&lt;div id='entry'&gt;&lt;/div&gt;
&lt;link rel='stylesheet' href='http://h90428dg.beget.tech/css/style_doctor.css'&gt;
&lt;script src='https://yastatic.net/s3/frontend/forms/_/embed.js'&gt;&lt;/script&gt;
&lt;script src='http://h90428dg.beget.tech/js/POST_Request.js'&gt;&lt;/script&gt;
&lt;script&gt;let data = display('krasninskaya-crb');&lt;/script&gt;</v>
      </c>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c r="EM148" s="4"/>
      <c r="EN148" s="4"/>
      <c r="EO148" s="4"/>
      <c r="EP148" s="4"/>
      <c r="EQ148" s="4"/>
      <c r="ER148" s="4"/>
      <c r="ES148" s="4"/>
    </row>
    <row r="149" spans="1:149" s="49" customFormat="1" ht="19.5" customHeight="1" x14ac:dyDescent="0.2">
      <c r="A149" s="85"/>
      <c r="B149" s="87"/>
      <c r="C149" s="73"/>
      <c r="D149" s="73"/>
      <c r="E149" s="73" t="s">
        <v>6</v>
      </c>
      <c r="F149" s="73" t="s">
        <v>55</v>
      </c>
      <c r="G149" s="73">
        <v>1</v>
      </c>
      <c r="H149" s="54">
        <v>62.085300000000004</v>
      </c>
      <c r="I149" s="73" t="s">
        <v>88</v>
      </c>
      <c r="J149" s="50"/>
      <c r="K149" s="51"/>
      <c r="L149" s="52"/>
      <c r="M149" s="50"/>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row>
    <row r="150" spans="1:149" s="49" customFormat="1" ht="19.5" customHeight="1" x14ac:dyDescent="0.2">
      <c r="A150" s="85"/>
      <c r="B150" s="87"/>
      <c r="C150" s="73">
        <v>319</v>
      </c>
      <c r="D150" s="73" t="s">
        <v>113</v>
      </c>
      <c r="E150" s="73" t="s">
        <v>16</v>
      </c>
      <c r="F150" s="73" t="s">
        <v>54</v>
      </c>
      <c r="G150" s="73">
        <v>1</v>
      </c>
      <c r="H150" s="54">
        <v>48.541499999999999</v>
      </c>
      <c r="I150" s="73" t="s">
        <v>88</v>
      </c>
      <c r="J150" s="50" t="e">
        <f>CONCATENATE("INSERT INTO `medical_vacancies` (`id`, `keyOrganization`, `job`, `division`, `bet`, `measures`) VALUES (NULL, ","'",D150,"', '",E149,"', ","'",F149,"', ","'",G149,"', ","'",#REF!,"');")</f>
        <v>#REF!</v>
      </c>
      <c r="K150" s="51" t="s">
        <v>135</v>
      </c>
      <c r="L150" s="52" t="s">
        <v>136</v>
      </c>
      <c r="M150" s="50" t="str">
        <f t="shared" ref="M150:M176" si="8">CONCATENATE(K150,D150,L150)</f>
        <v>&lt;div id='entry'&gt;&lt;/div&gt;
&lt;link rel='stylesheet' href='http://h90428dg.beget.tech/css/style_doctor.css'&gt;
&lt;script src='https://yastatic.net/s3/frontend/forms/_/embed.js'&gt;&lt;/script&gt;
&lt;script src='http://h90428dg.beget.tech/js/POST_Request.js'&gt;&lt;/script&gt;
&lt;script&gt;let data = display('lebedyan-crb');&lt;/script&gt;</v>
      </c>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c r="EM150" s="4"/>
      <c r="EN150" s="4"/>
      <c r="EO150" s="4"/>
      <c r="EP150" s="4"/>
      <c r="EQ150" s="4"/>
      <c r="ER150" s="4"/>
      <c r="ES150" s="4"/>
    </row>
    <row r="151" spans="1:149" s="49" customFormat="1" ht="19.5" customHeight="1" x14ac:dyDescent="0.25">
      <c r="A151" s="85"/>
      <c r="B151" s="87"/>
      <c r="C151" s="73">
        <v>321</v>
      </c>
      <c r="D151" s="73" t="s">
        <v>113</v>
      </c>
      <c r="E151" s="73" t="s">
        <v>40</v>
      </c>
      <c r="F151" s="73" t="s">
        <v>54</v>
      </c>
      <c r="G151" s="73">
        <v>1</v>
      </c>
      <c r="H151" s="77">
        <v>62.085300000000004</v>
      </c>
      <c r="I151" s="73" t="s">
        <v>89</v>
      </c>
      <c r="J151" s="50" t="str">
        <f>CONCATENATE("INSERT INTO `medical_vacancies` (`id`, `keyOrganization`, `job`, `division`, `bet`, `measures`) VALUES (NULL, ","'",D151,"', '",E150,"', ","'",F150,"', ","'",G150,"', ","'",I150,"');")</f>
        <v>INSERT INTO `medical_vacancies` (`id`, `keyOrganization`, `job`, `division`, `bet`, `measures`) VALUES (NULL, 'lebedyan-crb', 'врач-кардиолог',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51" s="51" t="s">
        <v>135</v>
      </c>
      <c r="L151" s="52" t="s">
        <v>136</v>
      </c>
      <c r="M151" s="50" t="str">
        <f t="shared" si="8"/>
        <v>&lt;div id='entry'&gt;&lt;/div&gt;
&lt;link rel='stylesheet' href='http://h90428dg.beget.tech/css/style_doctor.css'&gt;
&lt;script src='https://yastatic.net/s3/frontend/forms/_/embed.js'&gt;&lt;/script&gt;
&lt;script src='http://h90428dg.beget.tech/js/POST_Request.js'&gt;&lt;/script&gt;
&lt;script&gt;let data = display('lebedyan-crb');&lt;/script&gt;</v>
      </c>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c r="EM151" s="4"/>
      <c r="EN151" s="4"/>
      <c r="EO151" s="4"/>
      <c r="EP151" s="4"/>
      <c r="EQ151" s="4"/>
      <c r="ER151" s="4"/>
      <c r="ES151" s="4"/>
    </row>
    <row r="152" spans="1:149" s="49" customFormat="1" ht="19.5" customHeight="1" x14ac:dyDescent="0.2">
      <c r="A152" s="85"/>
      <c r="B152" s="87"/>
      <c r="C152" s="73">
        <v>322</v>
      </c>
      <c r="D152" s="73" t="s">
        <v>113</v>
      </c>
      <c r="E152" s="73" t="s">
        <v>24</v>
      </c>
      <c r="F152" s="73" t="s">
        <v>54</v>
      </c>
      <c r="G152" s="73">
        <v>1</v>
      </c>
      <c r="H152" s="54">
        <v>62.085300000000004</v>
      </c>
      <c r="I152" s="73" t="s">
        <v>88</v>
      </c>
      <c r="J152" s="50" t="str">
        <f>CONCATENATE("INSERT INTO `medical_vacancies` (`id`, `keyOrganization`, `job`, `division`, `bet`, `measures`) VALUES (NULL, ","'",D152,"', '",E151,"', ","'",F151,"', ","'",G151,"', ","'",I151,"');")</f>
        <v>INSERT INTO `medical_vacancies` (`id`, `keyOrganization`, `job`, `division`, `bet`, `measures`) VALUES (NULL, 'lebedyan-crb', 'врач-дерматовенеролог',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2" s="51" t="s">
        <v>135</v>
      </c>
      <c r="L152" s="52" t="s">
        <v>136</v>
      </c>
      <c r="M152" s="50" t="str">
        <f t="shared" si="8"/>
        <v>&lt;div id='entry'&gt;&lt;/div&gt;
&lt;link rel='stylesheet' href='http://h90428dg.beget.tech/css/style_doctor.css'&gt;
&lt;script src='https://yastatic.net/s3/frontend/forms/_/embed.js'&gt;&lt;/script&gt;
&lt;script src='http://h90428dg.beget.tech/js/POST_Request.js'&gt;&lt;/script&gt;
&lt;script&gt;let data = display('lebedyan-crb');&lt;/script&gt;</v>
      </c>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c r="DI152" s="4"/>
      <c r="DJ152" s="4"/>
      <c r="DK152" s="4"/>
      <c r="DL152" s="4"/>
      <c r="DM152" s="4"/>
      <c r="DN152" s="4"/>
      <c r="DO152" s="4"/>
      <c r="DP152" s="4"/>
      <c r="DQ152" s="4"/>
      <c r="DR152" s="4"/>
      <c r="DS152" s="4"/>
      <c r="DT152" s="4"/>
      <c r="DU152" s="4"/>
      <c r="DV152" s="4"/>
      <c r="DW152" s="4"/>
      <c r="DX152" s="4"/>
      <c r="DY152" s="4"/>
      <c r="DZ152" s="4"/>
      <c r="EA152" s="4"/>
      <c r="EB152" s="4"/>
      <c r="EC152" s="4"/>
      <c r="ED152" s="4"/>
      <c r="EE152" s="4"/>
      <c r="EF152" s="4"/>
      <c r="EG152" s="4"/>
      <c r="EH152" s="4"/>
      <c r="EI152" s="4"/>
      <c r="EJ152" s="4"/>
      <c r="EK152" s="4"/>
      <c r="EL152" s="4"/>
      <c r="EM152" s="4"/>
      <c r="EN152" s="4"/>
      <c r="EO152" s="4"/>
      <c r="EP152" s="4"/>
      <c r="EQ152" s="4"/>
      <c r="ER152" s="4"/>
      <c r="ES152" s="4"/>
    </row>
    <row r="153" spans="1:149" s="49" customFormat="1" ht="19.5" customHeight="1" x14ac:dyDescent="0.2">
      <c r="A153" s="85"/>
      <c r="B153" s="87"/>
      <c r="C153" s="73">
        <v>323</v>
      </c>
      <c r="D153" s="73" t="s">
        <v>113</v>
      </c>
      <c r="E153" s="73" t="s">
        <v>2</v>
      </c>
      <c r="F153" s="73" t="s">
        <v>54</v>
      </c>
      <c r="G153" s="73">
        <v>1</v>
      </c>
      <c r="H153" s="54">
        <v>52.384500000000003</v>
      </c>
      <c r="I153" s="73" t="s">
        <v>88</v>
      </c>
      <c r="J153" s="50" t="str">
        <f>CONCATENATE("INSERT INTO `medical_vacancies` (`id`, `keyOrganization`, `job`, `division`, `bet`, `measures`) VALUES (NULL, ","'",D153,"', '",E152,"', ","'",F152,"', ","'",G152,"', ","'",I152,"');")</f>
        <v>INSERT INTO `medical_vacancies` (`id`, `keyOrganization`, `job`, `division`, `bet`, `measures`) VALUES (NULL, 'lebedyan-crb', 'врач-физиотерапевт',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53" s="51" t="s">
        <v>135</v>
      </c>
      <c r="L153" s="52" t="s">
        <v>136</v>
      </c>
      <c r="M153" s="50" t="str">
        <f t="shared" si="8"/>
        <v>&lt;div id='entry'&gt;&lt;/div&gt;
&lt;link rel='stylesheet' href='http://h90428dg.beget.tech/css/style_doctor.css'&gt;
&lt;script src='https://yastatic.net/s3/frontend/forms/_/embed.js'&gt;&lt;/script&gt;
&lt;script src='http://h90428dg.beget.tech/js/POST_Request.js'&gt;&lt;/script&gt;
&lt;script&gt;let data = display('lebedyan-crb');&lt;/script&gt;</v>
      </c>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row>
    <row r="154" spans="1:149" s="4" customFormat="1" ht="19.5" customHeight="1" x14ac:dyDescent="0.2">
      <c r="A154" s="89">
        <v>21</v>
      </c>
      <c r="B154" s="88" t="s">
        <v>264</v>
      </c>
      <c r="C154" s="73">
        <v>349</v>
      </c>
      <c r="D154" s="73" t="s">
        <v>114</v>
      </c>
      <c r="E154" s="57" t="s">
        <v>20</v>
      </c>
      <c r="F154" s="57" t="s">
        <v>273</v>
      </c>
      <c r="G154" s="73">
        <v>1</v>
      </c>
      <c r="H154" s="54">
        <v>66.77</v>
      </c>
      <c r="I154" s="73" t="s">
        <v>86</v>
      </c>
      <c r="J154" s="46" t="e">
        <f>CONCATENATE("INSERT INTO `medical_vacancies` (`id`, `keyOrganization`, `job`, `division`, `bet`, `measures`) VALUES (NULL, ","'",D154,"', '",#REF!,"', ","'",#REF!,"', ","'",#REF!,"', ","'",#REF!,"');")</f>
        <v>#REF!</v>
      </c>
      <c r="K154" s="43" t="s">
        <v>135</v>
      </c>
      <c r="L154" s="44" t="s">
        <v>136</v>
      </c>
      <c r="M154"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55" spans="1:149" s="4" customFormat="1" ht="19.5" customHeight="1" x14ac:dyDescent="0.2">
      <c r="A155" s="89"/>
      <c r="B155" s="88"/>
      <c r="C155" s="73">
        <v>350</v>
      </c>
      <c r="D155" s="73" t="s">
        <v>114</v>
      </c>
      <c r="E155" s="57" t="s">
        <v>13</v>
      </c>
      <c r="F155" s="57" t="s">
        <v>333</v>
      </c>
      <c r="G155" s="57">
        <v>1</v>
      </c>
      <c r="H155" s="54">
        <v>53.41</v>
      </c>
      <c r="I155" s="73" t="s">
        <v>270</v>
      </c>
      <c r="J155" s="46" t="e">
        <f>CONCATENATE("INSERT INTO `medical_vacancies` (`id`, `keyOrganization`, `job`, `division`, `bet`, `measures`) VALUES (NULL, ","'",D155,"', '",#REF!,"', ","'",#REF!,"', ","'",G154,"', ","'",I154,"');")</f>
        <v>#REF!</v>
      </c>
      <c r="K155" s="43" t="s">
        <v>135</v>
      </c>
      <c r="L155" s="44" t="s">
        <v>136</v>
      </c>
      <c r="M155"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56" spans="1:149" s="4" customFormat="1" ht="19.5" customHeight="1" x14ac:dyDescent="0.2">
      <c r="A156" s="89"/>
      <c r="B156" s="88"/>
      <c r="C156" s="73">
        <v>351</v>
      </c>
      <c r="D156" s="73" t="s">
        <v>114</v>
      </c>
      <c r="E156" s="57" t="s">
        <v>23</v>
      </c>
      <c r="F156" s="57" t="s">
        <v>312</v>
      </c>
      <c r="G156" s="57">
        <v>4</v>
      </c>
      <c r="H156" s="54">
        <v>85.17</v>
      </c>
      <c r="I156" s="73" t="s">
        <v>270</v>
      </c>
      <c r="J156" s="46" t="str">
        <f>CONCATENATE("INSERT INTO `medical_vacancies` (`id`, `keyOrganization`, `job`, `division`, `bet`, `measures`) VALUES (NULL, ","'",D156,"', '",E154,"', ","'",F154,"', ","'",G155,"', ","'",I155,"');")</f>
        <v>INSERT INTO `medical_vacancies` (`id`, `keyOrganization`, `job`, `division`, `bet`, `measures`) VALUES (NULL, 'lipetskaya-crb', 'врач-хирург', 'поликлиника №2',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6" s="43" t="s">
        <v>135</v>
      </c>
      <c r="L156" s="44" t="s">
        <v>136</v>
      </c>
      <c r="M156"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57" spans="1:149" s="4" customFormat="1" ht="19.5" customHeight="1" x14ac:dyDescent="0.2">
      <c r="A157" s="89"/>
      <c r="B157" s="88"/>
      <c r="C157" s="73">
        <v>352</v>
      </c>
      <c r="D157" s="73" t="s">
        <v>114</v>
      </c>
      <c r="E157" s="57" t="s">
        <v>23</v>
      </c>
      <c r="F157" s="57" t="s">
        <v>273</v>
      </c>
      <c r="G157" s="57">
        <v>1</v>
      </c>
      <c r="H157" s="54">
        <v>53.41</v>
      </c>
      <c r="I157" s="73" t="s">
        <v>270</v>
      </c>
      <c r="J157" s="46" t="str">
        <f>CONCATENATE("INSERT INTO `medical_vacancies` (`id`, `keyOrganization`, `job`, `division`, `bet`, `measures`) VALUES (NULL, ","'",D157,"', '",E155,"', ","'",F155,"', ","'",G156,"', ","'",I156,"');")</f>
        <v>INSERT INTO `medical_vacancies` (`id`, `keyOrganization`, `job`, `division`, `bet`, `measures`) VALUES (NULL, 'lipetskaya-crb', 'врач-терапевт участковый', 'ООВП (семейной медицины) с.Ситовка', '4',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7" s="43" t="s">
        <v>135</v>
      </c>
      <c r="L157" s="44" t="s">
        <v>136</v>
      </c>
      <c r="M157"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58" spans="1:149" s="4" customFormat="1" ht="19.5" customHeight="1" x14ac:dyDescent="0.2">
      <c r="A158" s="89"/>
      <c r="B158" s="88"/>
      <c r="C158" s="73">
        <v>353</v>
      </c>
      <c r="D158" s="73" t="s">
        <v>114</v>
      </c>
      <c r="E158" s="57" t="s">
        <v>41</v>
      </c>
      <c r="F158" s="57" t="s">
        <v>323</v>
      </c>
      <c r="G158" s="57">
        <v>1</v>
      </c>
      <c r="H158" s="54">
        <v>68.13</v>
      </c>
      <c r="I158" s="73" t="s">
        <v>270</v>
      </c>
      <c r="J158" s="46" t="e">
        <f>CONCATENATE("INSERT INTO `medical_vacancies` (`id`, `keyOrganization`, `job`, `division`, `bet`, `measures`) VALUES (NULL, ","'",D158,"', '",E156,"', ","'",F156,"', ","'",G157,"', ","'",#REF!,"');")</f>
        <v>#REF!</v>
      </c>
      <c r="K158" s="43" t="s">
        <v>135</v>
      </c>
      <c r="L158" s="44" t="s">
        <v>136</v>
      </c>
      <c r="M158"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59" spans="1:149" s="4" customFormat="1" ht="19.5" customHeight="1" x14ac:dyDescent="0.2">
      <c r="A159" s="89"/>
      <c r="B159" s="88"/>
      <c r="C159" s="73">
        <v>355</v>
      </c>
      <c r="D159" s="73" t="s">
        <v>114</v>
      </c>
      <c r="E159" s="57" t="s">
        <v>56</v>
      </c>
      <c r="F159" s="57" t="s">
        <v>54</v>
      </c>
      <c r="G159" s="57">
        <v>1</v>
      </c>
      <c r="H159" s="54">
        <v>66.77</v>
      </c>
      <c r="I159" s="66" t="s">
        <v>86</v>
      </c>
      <c r="J159" s="46" t="e">
        <f>CONCATENATE("INSERT INTO `medical_vacancies` (`id`, `keyOrganization`, `job`, `division`, `bet`, `measures`) VALUES (NULL, ","'",D159,"', '",#REF!,"', ","'",#REF!,"', ","'",#REF!,"', ","'",#REF!,"');")</f>
        <v>#REF!</v>
      </c>
      <c r="K159" s="43" t="s">
        <v>135</v>
      </c>
      <c r="L159" s="44" t="s">
        <v>136</v>
      </c>
      <c r="M159"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0" spans="1:149" s="4" customFormat="1" ht="19.5" customHeight="1" x14ac:dyDescent="0.2">
      <c r="A160" s="89"/>
      <c r="B160" s="88"/>
      <c r="C160" s="73">
        <v>356</v>
      </c>
      <c r="D160" s="73" t="s">
        <v>114</v>
      </c>
      <c r="E160" s="57" t="s">
        <v>4</v>
      </c>
      <c r="F160" s="57" t="s">
        <v>54</v>
      </c>
      <c r="G160" s="57">
        <v>1</v>
      </c>
      <c r="H160" s="54">
        <v>53.41</v>
      </c>
      <c r="I160" s="66" t="s">
        <v>86</v>
      </c>
      <c r="J160" s="46" t="e">
        <f>CONCATENATE("INSERT INTO `medical_vacancies` (`id`, `keyOrganization`, `job`, `division`, `bet`, `measures`) VALUES (NULL, ","'",D160,"', '",#REF!,"', ","'",#REF!,"', ","'",#REF!,"', ","'",I159,"');")</f>
        <v>#REF!</v>
      </c>
      <c r="K160" s="43" t="s">
        <v>135</v>
      </c>
      <c r="L160" s="44" t="s">
        <v>136</v>
      </c>
      <c r="M160"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1" spans="1:50" s="4" customFormat="1" ht="19.5" customHeight="1" x14ac:dyDescent="0.2">
      <c r="A161" s="89"/>
      <c r="B161" s="88"/>
      <c r="C161" s="73">
        <v>357</v>
      </c>
      <c r="D161" s="73" t="s">
        <v>114</v>
      </c>
      <c r="E161" s="57" t="s">
        <v>324</v>
      </c>
      <c r="F161" s="57" t="s">
        <v>54</v>
      </c>
      <c r="G161" s="57">
        <v>1</v>
      </c>
      <c r="H161" s="54">
        <v>63.4</v>
      </c>
      <c r="I161" s="73" t="s">
        <v>86</v>
      </c>
      <c r="J161" s="46" t="e">
        <f>CONCATENATE("INSERT INTO `medical_vacancies` (`id`, `keyOrganization`, `job`, `division`, `bet`, `measures`) VALUES (NULL, ","'",D161,"', '",E159,"', ","'",F159,"', ","'",G160,"', ","'",#REF!,"');")</f>
        <v>#REF!</v>
      </c>
      <c r="K161" s="43" t="s">
        <v>135</v>
      </c>
      <c r="L161" s="44" t="s">
        <v>136</v>
      </c>
      <c r="M161" s="46" t="str">
        <f t="shared" si="8"/>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162" spans="1:50" s="4" customFormat="1" ht="19.5" customHeight="1" x14ac:dyDescent="0.2">
      <c r="A162" s="89"/>
      <c r="B162" s="88"/>
      <c r="C162" s="73"/>
      <c r="D162" s="73"/>
      <c r="E162" s="57" t="s">
        <v>16</v>
      </c>
      <c r="F162" s="57" t="s">
        <v>54</v>
      </c>
      <c r="G162" s="57">
        <v>1</v>
      </c>
      <c r="H162" s="54"/>
      <c r="I162" s="73" t="s">
        <v>86</v>
      </c>
      <c r="J162" s="65"/>
      <c r="K162" s="43"/>
      <c r="L162" s="44"/>
      <c r="M162" s="65"/>
    </row>
    <row r="163" spans="1:50" s="4" customFormat="1" ht="19.5" customHeight="1" x14ac:dyDescent="0.2">
      <c r="A163" s="89"/>
      <c r="B163" s="88"/>
      <c r="C163" s="73"/>
      <c r="D163" s="73"/>
      <c r="E163" s="57" t="s">
        <v>5</v>
      </c>
      <c r="F163" s="57" t="s">
        <v>334</v>
      </c>
      <c r="G163" s="57">
        <v>1</v>
      </c>
      <c r="H163" s="54"/>
      <c r="I163" s="73" t="s">
        <v>270</v>
      </c>
      <c r="J163" s="71"/>
      <c r="K163" s="43"/>
      <c r="L163" s="44"/>
      <c r="M163" s="71"/>
    </row>
    <row r="164" spans="1:50" s="4" customFormat="1" ht="19.5" customHeight="1" x14ac:dyDescent="0.2">
      <c r="A164" s="89"/>
      <c r="B164" s="88"/>
      <c r="C164" s="73"/>
      <c r="D164" s="73"/>
      <c r="E164" s="57" t="s">
        <v>6</v>
      </c>
      <c r="F164" s="57" t="s">
        <v>334</v>
      </c>
      <c r="G164" s="57">
        <v>1</v>
      </c>
      <c r="H164" s="54"/>
      <c r="I164" s="73" t="s">
        <v>86</v>
      </c>
      <c r="J164" s="71"/>
      <c r="K164" s="43"/>
      <c r="L164" s="44"/>
      <c r="M164" s="71"/>
    </row>
    <row r="165" spans="1:50" s="49" customFormat="1" ht="19.5" customHeight="1" x14ac:dyDescent="0.2">
      <c r="A165" s="88">
        <v>22</v>
      </c>
      <c r="B165" s="98" t="s">
        <v>260</v>
      </c>
      <c r="C165" s="66">
        <v>365</v>
      </c>
      <c r="D165" s="66" t="s">
        <v>115</v>
      </c>
      <c r="E165" s="73" t="s">
        <v>23</v>
      </c>
      <c r="F165" s="73" t="s">
        <v>54</v>
      </c>
      <c r="G165" s="73">
        <v>2</v>
      </c>
      <c r="H165" s="78">
        <v>51.88</v>
      </c>
      <c r="I165" s="66" t="s">
        <v>270</v>
      </c>
      <c r="J165" s="50" t="e">
        <f>CONCATENATE("INSERT INTO `medical_vacancies` (`id`, `keyOrganization`, `job`, `division`, `bet`, `measures`) VALUES (NULL, ","'",D165,"', '",#REF!,"', ","'",#REF!,"', ","'",G171,"', ","'",#REF!,"');")</f>
        <v>#REF!</v>
      </c>
      <c r="K165" s="51" t="s">
        <v>135</v>
      </c>
      <c r="L165" s="52" t="s">
        <v>136</v>
      </c>
      <c r="M165" s="50" t="str">
        <f t="shared" si="8"/>
        <v>&lt;div id='entry'&gt;&lt;/div&gt;
&lt;link rel='stylesheet' href='http://h90428dg.beget.tech/css/style_doctor.css'&gt;
&lt;script src='https://yastatic.net/s3/frontend/forms/_/embed.js'&gt;&lt;/script&gt;
&lt;script src='http://h90428dg.beget.tech/js/POST_Request.js'&gt;&lt;/script&gt;
&lt;script&gt;let data = display('stanovlanskaya-crb');&lt;/script&gt;</v>
      </c>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row>
    <row r="166" spans="1:50" s="49" customFormat="1" ht="19.5" customHeight="1" x14ac:dyDescent="0.2">
      <c r="A166" s="88"/>
      <c r="B166" s="98"/>
      <c r="C166" s="66">
        <v>366</v>
      </c>
      <c r="D166" s="66" t="s">
        <v>115</v>
      </c>
      <c r="E166" s="73" t="s">
        <v>18</v>
      </c>
      <c r="F166" s="73" t="s">
        <v>54</v>
      </c>
      <c r="G166" s="73">
        <v>1</v>
      </c>
      <c r="H166" s="78">
        <v>56.79</v>
      </c>
      <c r="I166" s="66" t="s">
        <v>270</v>
      </c>
      <c r="J166" s="50" t="str">
        <f>CONCATENATE("INSERT INTO `medical_vacancies` (`id`, `keyOrganization`, `job`, `division`, `bet`, `measures`) VALUES (NULL, ","'",D166,"', '",E171,"', ","'",F171,"', ","'",G169,"', ","'",I165,"');")</f>
        <v>INSERT INTO `medical_vacancies` (`id`, `keyOrganization`, `job`, `division`, `bet`, `measures`) VALUES (NULL, 'stanovlanskaya-crb', 'врач общей практики (семейный врач)', 'амбулатория с. Большая Поляна',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6" s="51" t="s">
        <v>135</v>
      </c>
      <c r="L166" s="52" t="s">
        <v>136</v>
      </c>
      <c r="M166" s="50" t="str">
        <f t="shared" si="8"/>
        <v>&lt;div id='entry'&gt;&lt;/div&gt;
&lt;link rel='stylesheet' href='http://h90428dg.beget.tech/css/style_doctor.css'&gt;
&lt;script src='https://yastatic.net/s3/frontend/forms/_/embed.js'&gt;&lt;/script&gt;
&lt;script src='http://h90428dg.beget.tech/js/POST_Request.js'&gt;&lt;/script&gt;
&lt;script&gt;let data = display('stanovlanskaya-crb');&lt;/script&gt;</v>
      </c>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row>
    <row r="167" spans="1:50" s="49" customFormat="1" ht="19.5" customHeight="1" x14ac:dyDescent="0.2">
      <c r="A167" s="88"/>
      <c r="B167" s="98"/>
      <c r="C167" s="66">
        <v>367</v>
      </c>
      <c r="D167" s="66" t="s">
        <v>115</v>
      </c>
      <c r="E167" s="73" t="s">
        <v>11</v>
      </c>
      <c r="F167" s="73" t="s">
        <v>54</v>
      </c>
      <c r="G167" s="73">
        <v>1</v>
      </c>
      <c r="H167" s="78">
        <v>63.19</v>
      </c>
      <c r="I167" s="66" t="s">
        <v>270</v>
      </c>
      <c r="J167" s="50" t="str">
        <f>CONCATENATE("INSERT INTO `medical_vacancies` (`id`, `keyOrganization`, `job`, `division`, `bet`, `measures`) VALUES (NULL, ","'",D167,"', '",E169,"', ","'",F169,"', ","'",G173,"', ","'",I166,"');")</f>
        <v>INSERT INTO `medical_vacancies` (`id`, `keyOrganization`, `job`, `division`, `bet`, `measures`) VALUES (NULL, 'stanovlanskaya-crb',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7" s="51" t="s">
        <v>135</v>
      </c>
      <c r="L167" s="52" t="s">
        <v>136</v>
      </c>
      <c r="M167" s="50" t="str">
        <f t="shared" si="8"/>
        <v>&lt;div id='entry'&gt;&lt;/div&gt;
&lt;link rel='stylesheet' href='http://h90428dg.beget.tech/css/style_doctor.css'&gt;
&lt;script src='https://yastatic.net/s3/frontend/forms/_/embed.js'&gt;&lt;/script&gt;
&lt;script src='http://h90428dg.beget.tech/js/POST_Request.js'&gt;&lt;/script&gt;
&lt;script&gt;let data = display('stanovlanskaya-crb');&lt;/script&gt;</v>
      </c>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row>
    <row r="168" spans="1:50" s="49" customFormat="1" ht="21" customHeight="1" x14ac:dyDescent="0.2">
      <c r="A168" s="88"/>
      <c r="B168" s="98"/>
      <c r="C168" s="66"/>
      <c r="D168" s="66"/>
      <c r="E168" s="73" t="s">
        <v>1</v>
      </c>
      <c r="F168" s="73" t="s">
        <v>54</v>
      </c>
      <c r="G168" s="73">
        <v>1</v>
      </c>
      <c r="H168" s="78">
        <v>53.8</v>
      </c>
      <c r="I168" s="66" t="s">
        <v>270</v>
      </c>
      <c r="J168" s="50"/>
      <c r="K168" s="51"/>
      <c r="L168" s="52"/>
      <c r="M168" s="50"/>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row>
    <row r="169" spans="1:50" s="49" customFormat="1" ht="19.5" customHeight="1" x14ac:dyDescent="0.2">
      <c r="A169" s="88">
        <v>23</v>
      </c>
      <c r="B169" s="88" t="s">
        <v>59</v>
      </c>
      <c r="C169" s="73">
        <v>376</v>
      </c>
      <c r="D169" s="73" t="s">
        <v>116</v>
      </c>
      <c r="E169" s="73" t="s">
        <v>15</v>
      </c>
      <c r="F169" s="73" t="s">
        <v>55</v>
      </c>
      <c r="G169" s="73">
        <v>2</v>
      </c>
      <c r="H169" s="54">
        <v>60.68</v>
      </c>
      <c r="I169" s="73" t="s">
        <v>270</v>
      </c>
      <c r="J169" s="50" t="e">
        <f>CONCATENATE("INSERT INTO `medical_vacancies` (`id`, `keyOrganization`, `job`, `division`, `bet`, `measures`) VALUES (NULL, ","'",D169,"', '",#REF!,"', ","'",#REF!,"', ","'",#REF!,"', ","'",I169,"');")</f>
        <v>#REF!</v>
      </c>
      <c r="K169" s="51" t="s">
        <v>135</v>
      </c>
      <c r="L169" s="52" t="s">
        <v>136</v>
      </c>
      <c r="M169" s="50" t="str">
        <f t="shared" si="8"/>
        <v>&lt;div id='entry'&gt;&lt;/div&gt;
&lt;link rel='stylesheet' href='http://h90428dg.beget.tech/css/style_doctor.css'&gt;
&lt;script src='https://yastatic.net/s3/frontend/forms/_/embed.js'&gt;&lt;/script&gt;
&lt;script src='http://h90428dg.beget.tech/js/POST_Request.js'&gt;&lt;/script&gt;
&lt;script&gt;let data = display('terbunskaya-crb');&lt;/script&gt;</v>
      </c>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row>
    <row r="170" spans="1:50" s="49" customFormat="1" ht="19.5" customHeight="1" x14ac:dyDescent="0.2">
      <c r="A170" s="88"/>
      <c r="B170" s="88"/>
      <c r="C170" s="73"/>
      <c r="D170" s="73"/>
      <c r="E170" s="73" t="s">
        <v>23</v>
      </c>
      <c r="F170" s="73" t="s">
        <v>306</v>
      </c>
      <c r="G170" s="73">
        <v>1</v>
      </c>
      <c r="H170" s="54"/>
      <c r="I170" s="73" t="s">
        <v>85</v>
      </c>
      <c r="J170" s="50"/>
      <c r="K170" s="51"/>
      <c r="L170" s="52"/>
      <c r="M170" s="50"/>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row>
    <row r="171" spans="1:50" s="49" customFormat="1" ht="19.5" customHeight="1" x14ac:dyDescent="0.2">
      <c r="A171" s="88"/>
      <c r="B171" s="88"/>
      <c r="C171" s="73"/>
      <c r="D171" s="73"/>
      <c r="E171" s="73" t="s">
        <v>23</v>
      </c>
      <c r="F171" s="73" t="s">
        <v>293</v>
      </c>
      <c r="G171" s="73">
        <v>1</v>
      </c>
      <c r="H171" s="54"/>
      <c r="I171" s="73" t="s">
        <v>270</v>
      </c>
      <c r="J171" s="50"/>
      <c r="K171" s="51"/>
      <c r="L171" s="52"/>
      <c r="M171" s="50"/>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row>
    <row r="172" spans="1:50" s="49" customFormat="1" ht="19.5" customHeight="1" x14ac:dyDescent="0.2">
      <c r="A172" s="88"/>
      <c r="B172" s="88"/>
      <c r="C172" s="73"/>
      <c r="D172" s="73"/>
      <c r="E172" s="73" t="s">
        <v>20</v>
      </c>
      <c r="F172" s="73" t="s">
        <v>306</v>
      </c>
      <c r="G172" s="73">
        <v>1</v>
      </c>
      <c r="H172" s="54"/>
      <c r="I172" s="73" t="s">
        <v>252</v>
      </c>
      <c r="J172" s="50"/>
      <c r="K172" s="51"/>
      <c r="L172" s="52"/>
      <c r="M172" s="50"/>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row>
    <row r="173" spans="1:50" s="49" customFormat="1" ht="19.5" customHeight="1" x14ac:dyDescent="0.2">
      <c r="A173" s="88"/>
      <c r="B173" s="88"/>
      <c r="C173" s="73">
        <v>377</v>
      </c>
      <c r="D173" s="73" t="s">
        <v>116</v>
      </c>
      <c r="E173" s="73" t="s">
        <v>20</v>
      </c>
      <c r="F173" s="73" t="s">
        <v>55</v>
      </c>
      <c r="G173" s="73">
        <v>1</v>
      </c>
      <c r="H173" s="54">
        <v>76.760000000000005</v>
      </c>
      <c r="I173" s="73" t="s">
        <v>86</v>
      </c>
      <c r="J173" s="50" t="e">
        <f>CONCATENATE("INSERT INTO `medical_vacancies` (`id`, `keyOrganization`, `job`, `division`, `bet`, `measures`) VALUES (NULL, ","'",D173,"', '",#REF!,"', ","'",#REF!,"', ","'",#REF!,"', ","'",I173,"');")</f>
        <v>#REF!</v>
      </c>
      <c r="K173" s="51" t="s">
        <v>135</v>
      </c>
      <c r="L173" s="52" t="s">
        <v>136</v>
      </c>
      <c r="M173" s="50" t="str">
        <f t="shared" si="8"/>
        <v>&lt;div id='entry'&gt;&lt;/div&gt;
&lt;link rel='stylesheet' href='http://h90428dg.beget.tech/css/style_doctor.css'&gt;
&lt;script src='https://yastatic.net/s3/frontend/forms/_/embed.js'&gt;&lt;/script&gt;
&lt;script src='http://h90428dg.beget.tech/js/POST_Request.js'&gt;&lt;/script&gt;
&lt;script&gt;let data = display('terbunskaya-crb');&lt;/script&gt;</v>
      </c>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row>
    <row r="174" spans="1:50" s="49" customFormat="1" ht="19.5" customHeight="1" x14ac:dyDescent="0.2">
      <c r="A174" s="88"/>
      <c r="B174" s="88"/>
      <c r="C174" s="73">
        <v>378</v>
      </c>
      <c r="D174" s="73" t="s">
        <v>116</v>
      </c>
      <c r="E174" s="73" t="s">
        <v>17</v>
      </c>
      <c r="F174" s="73" t="s">
        <v>54</v>
      </c>
      <c r="G174" s="73">
        <v>1</v>
      </c>
      <c r="H174" s="54">
        <v>70.760000000000005</v>
      </c>
      <c r="I174" s="73" t="s">
        <v>86</v>
      </c>
      <c r="J174" s="50" t="e">
        <f>CONCATENATE("INSERT INTO `medical_vacancies` (`id`, `keyOrganization`, `job`, `division`, `bet`, `measures`) VALUES (NULL, ","'",D174,"', '",#REF!,"', ","'",#REF!,"', ","'",#REF!,"', ","'",I174,"');")</f>
        <v>#REF!</v>
      </c>
      <c r="K174" s="51" t="s">
        <v>135</v>
      </c>
      <c r="L174" s="52" t="s">
        <v>136</v>
      </c>
      <c r="M174" s="50" t="str">
        <f t="shared" si="8"/>
        <v>&lt;div id='entry'&gt;&lt;/div&gt;
&lt;link rel='stylesheet' href='http://h90428dg.beget.tech/css/style_doctor.css'&gt;
&lt;script src='https://yastatic.net/s3/frontend/forms/_/embed.js'&gt;&lt;/script&gt;
&lt;script src='http://h90428dg.beget.tech/js/POST_Request.js'&gt;&lt;/script&gt;
&lt;script&gt;let data = display('terbunskaya-crb');&lt;/script&gt;</v>
      </c>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row>
    <row r="175" spans="1:50" s="49" customFormat="1" ht="19.5" customHeight="1" x14ac:dyDescent="0.2">
      <c r="A175" s="88"/>
      <c r="B175" s="88"/>
      <c r="C175" s="73"/>
      <c r="D175" s="73"/>
      <c r="E175" s="73" t="s">
        <v>8</v>
      </c>
      <c r="F175" s="73" t="s">
        <v>54</v>
      </c>
      <c r="G175" s="73">
        <v>1</v>
      </c>
      <c r="H175" s="54"/>
      <c r="I175" s="73" t="s">
        <v>85</v>
      </c>
      <c r="J175" s="50"/>
      <c r="K175" s="51"/>
      <c r="L175" s="52"/>
      <c r="M175" s="50"/>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row>
    <row r="176" spans="1:50" s="49" customFormat="1" ht="19.5" customHeight="1" x14ac:dyDescent="0.2">
      <c r="A176" s="88"/>
      <c r="B176" s="88"/>
      <c r="C176" s="73">
        <v>379</v>
      </c>
      <c r="D176" s="73" t="s">
        <v>116</v>
      </c>
      <c r="E176" s="73" t="s">
        <v>32</v>
      </c>
      <c r="F176" s="73" t="s">
        <v>54</v>
      </c>
      <c r="G176" s="73">
        <v>1</v>
      </c>
      <c r="H176" s="54">
        <v>60.68</v>
      </c>
      <c r="I176" s="73" t="s">
        <v>86</v>
      </c>
      <c r="J176" s="50" t="e">
        <f>CONCATENATE("INSERT INTO `medical_vacancies` (`id`, `keyOrganization`, `job`, `division`, `bet`, `measures`) VALUES (NULL, ","'",D176,"', '",#REF!,"', ","'",#REF!,"', ","'",#REF!,"', ","'",I176,"');")</f>
        <v>#REF!</v>
      </c>
      <c r="K176" s="51" t="s">
        <v>135</v>
      </c>
      <c r="L176" s="52" t="s">
        <v>136</v>
      </c>
      <c r="M176" s="50" t="str">
        <f t="shared" si="8"/>
        <v>&lt;div id='entry'&gt;&lt;/div&gt;
&lt;link rel='stylesheet' href='http://h90428dg.beget.tech/css/style_doctor.css'&gt;
&lt;script src='https://yastatic.net/s3/frontend/forms/_/embed.js'&gt;&lt;/script&gt;
&lt;script src='http://h90428dg.beget.tech/js/POST_Request.js'&gt;&lt;/script&gt;
&lt;script&gt;let data = display('terbunskaya-crb');&lt;/script&gt;</v>
      </c>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row>
    <row r="177" spans="1:50" s="49" customFormat="1" ht="19.5" customHeight="1" x14ac:dyDescent="0.2">
      <c r="A177" s="88"/>
      <c r="B177" s="88"/>
      <c r="C177" s="73"/>
      <c r="D177" s="73"/>
      <c r="E177" s="73" t="s">
        <v>12</v>
      </c>
      <c r="F177" s="73" t="s">
        <v>306</v>
      </c>
      <c r="G177" s="73">
        <v>1</v>
      </c>
      <c r="H177" s="54"/>
      <c r="I177" s="73" t="s">
        <v>85</v>
      </c>
      <c r="J177" s="50"/>
      <c r="K177" s="51"/>
      <c r="L177" s="52"/>
      <c r="M177" s="50"/>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row>
    <row r="178" spans="1:50" s="49" customFormat="1" ht="19.5" customHeight="1" x14ac:dyDescent="0.2">
      <c r="A178" s="88"/>
      <c r="B178" s="88"/>
      <c r="C178" s="73"/>
      <c r="D178" s="73"/>
      <c r="E178" s="73" t="s">
        <v>31</v>
      </c>
      <c r="F178" s="73" t="s">
        <v>306</v>
      </c>
      <c r="G178" s="73">
        <v>1</v>
      </c>
      <c r="H178" s="54"/>
      <c r="I178" s="73" t="s">
        <v>85</v>
      </c>
      <c r="J178" s="50"/>
      <c r="K178" s="51"/>
      <c r="L178" s="52"/>
      <c r="M178" s="50"/>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row>
    <row r="179" spans="1:50" s="49" customFormat="1" ht="19.5" customHeight="1" x14ac:dyDescent="0.2">
      <c r="A179" s="88"/>
      <c r="B179" s="88"/>
      <c r="C179" s="73"/>
      <c r="D179" s="73"/>
      <c r="E179" s="73" t="s">
        <v>5</v>
      </c>
      <c r="F179" s="73" t="s">
        <v>306</v>
      </c>
      <c r="G179" s="73">
        <v>1</v>
      </c>
      <c r="H179" s="54"/>
      <c r="I179" s="73" t="s">
        <v>85</v>
      </c>
      <c r="J179" s="50"/>
      <c r="K179" s="51"/>
      <c r="L179" s="52"/>
      <c r="M179" s="50"/>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row>
    <row r="180" spans="1:50" s="4" customFormat="1" ht="19.5" customHeight="1" x14ac:dyDescent="0.2">
      <c r="A180" s="89">
        <v>24</v>
      </c>
      <c r="B180" s="88" t="s">
        <v>343</v>
      </c>
      <c r="C180" s="73">
        <v>402</v>
      </c>
      <c r="D180" s="73" t="s">
        <v>117</v>
      </c>
      <c r="E180" s="57" t="s">
        <v>275</v>
      </c>
      <c r="F180" s="57" t="s">
        <v>299</v>
      </c>
      <c r="G180" s="73">
        <v>2</v>
      </c>
      <c r="H180" s="54"/>
      <c r="I180" s="73" t="s">
        <v>278</v>
      </c>
      <c r="J180" s="46" t="e">
        <f>CONCATENATE("INSERT INTO `medical_vacancies` (`id`, `keyOrganization`, `job`, `division`, `bet`, `measures`) VALUES (NULL, ","'",D180,"', '",#REF!,"', ","'",#REF!,"', ","'",#REF!,"', ","'",I180,"');")</f>
        <v>#REF!</v>
      </c>
      <c r="K180" s="43" t="s">
        <v>135</v>
      </c>
      <c r="L180" s="44" t="s">
        <v>136</v>
      </c>
      <c r="M180" s="46" t="str">
        <f t="shared" ref="M180:M197" si="9">CONCATENATE(K180,D180,L180)</f>
        <v>&lt;div id='entry'&gt;&lt;/div&gt;
&lt;link rel='stylesheet' href='http://h90428dg.beget.tech/css/style_doctor.css'&gt;
&lt;script src='https://yastatic.net/s3/frontend/forms/_/embed.js'&gt;&lt;/script&gt;
&lt;script src='http://h90428dg.beget.tech/js/POST_Request.js'&gt;&lt;/script&gt;
&lt;script&gt;let data = display('usman-crb');&lt;/script&gt;</v>
      </c>
    </row>
    <row r="181" spans="1:50" s="4" customFormat="1" ht="19.5" customHeight="1" x14ac:dyDescent="0.2">
      <c r="A181" s="89"/>
      <c r="B181" s="88"/>
      <c r="C181" s="73">
        <v>403</v>
      </c>
      <c r="D181" s="73" t="s">
        <v>117</v>
      </c>
      <c r="E181" s="73" t="s">
        <v>14</v>
      </c>
      <c r="F181" s="73" t="s">
        <v>54</v>
      </c>
      <c r="G181" s="57">
        <v>1</v>
      </c>
      <c r="H181" s="54"/>
      <c r="I181" s="73" t="s">
        <v>277</v>
      </c>
      <c r="J181" s="46" t="e">
        <f>CONCATENATE("INSERT INTO `medical_vacancies` (`id`, `keyOrganization`, `job`, `division`, `bet`, `measures`) VALUES (NULL, ","'",D181,"', '",#REF!,"', ","'",#REF!,"', ","'",#REF!,"', ","'",I181,"');")</f>
        <v>#REF!</v>
      </c>
      <c r="K181" s="43" t="s">
        <v>135</v>
      </c>
      <c r="L181" s="44" t="s">
        <v>136</v>
      </c>
      <c r="M181"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82" spans="1:50" s="4" customFormat="1" ht="19.5" customHeight="1" x14ac:dyDescent="0.2">
      <c r="A182" s="89"/>
      <c r="B182" s="88"/>
      <c r="C182" s="73">
        <v>404</v>
      </c>
      <c r="D182" s="73" t="s">
        <v>117</v>
      </c>
      <c r="E182" s="73" t="s">
        <v>2</v>
      </c>
      <c r="F182" s="73" t="s">
        <v>54</v>
      </c>
      <c r="G182" s="73">
        <v>1</v>
      </c>
      <c r="H182" s="54"/>
      <c r="I182" s="73" t="s">
        <v>277</v>
      </c>
      <c r="J182" s="46" t="e">
        <f>CONCATENATE("INSERT INTO `medical_vacancies` (`id`, `keyOrganization`, `job`, `division`, `bet`, `measures`) VALUES (NULL, ","'",D182,"', '",#REF!,"', ","'",#REF!,"', ","'",#REF!,"', ","'",I182,"');")</f>
        <v>#REF!</v>
      </c>
      <c r="K182" s="43" t="s">
        <v>135</v>
      </c>
      <c r="L182" s="44" t="s">
        <v>136</v>
      </c>
      <c r="M182"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83" spans="1:50" s="4" customFormat="1" ht="23.25" customHeight="1" x14ac:dyDescent="0.2">
      <c r="A183" s="89"/>
      <c r="B183" s="88"/>
      <c r="C183" s="73">
        <v>405</v>
      </c>
      <c r="D183" s="73" t="s">
        <v>117</v>
      </c>
      <c r="E183" s="73" t="s">
        <v>16</v>
      </c>
      <c r="F183" s="73" t="s">
        <v>54</v>
      </c>
      <c r="G183" s="73">
        <v>1</v>
      </c>
      <c r="H183" s="54"/>
      <c r="I183" s="73" t="s">
        <v>276</v>
      </c>
      <c r="J183" s="46" t="e">
        <f>CONCATENATE("INSERT INTO `medical_vacancies` (`id`, `keyOrganization`, `job`, `division`, `bet`, `measures`) VALUES (NULL, ","'",D183,"', '",#REF!,"', ","'",#REF!,"', ","'",#REF!,"', ","'",I184,"');")</f>
        <v>#REF!</v>
      </c>
      <c r="K183" s="43" t="s">
        <v>135</v>
      </c>
      <c r="L183" s="44" t="s">
        <v>136</v>
      </c>
      <c r="M183"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84" spans="1:50" s="4" customFormat="1" ht="18.75" customHeight="1" x14ac:dyDescent="0.2">
      <c r="A184" s="89"/>
      <c r="B184" s="88"/>
      <c r="C184" s="73">
        <v>406</v>
      </c>
      <c r="D184" s="73" t="s">
        <v>117</v>
      </c>
      <c r="E184" s="73" t="s">
        <v>18</v>
      </c>
      <c r="F184" s="73" t="s">
        <v>54</v>
      </c>
      <c r="G184" s="73">
        <v>1</v>
      </c>
      <c r="H184" s="54"/>
      <c r="I184" s="73" t="s">
        <v>277</v>
      </c>
      <c r="J184" s="46" t="e">
        <f>CONCATENATE("INSERT INTO `medical_vacancies` (`id`, `keyOrganization`, `job`, `division`, `bet`, `measures`) VALUES (NULL, ","'",D184,"', '",#REF!,"', ","'",#REF!,"', ","'",#REF!,"', ","'",#REF!,"');")</f>
        <v>#REF!</v>
      </c>
      <c r="K184" s="43" t="s">
        <v>135</v>
      </c>
      <c r="L184" s="44" t="s">
        <v>136</v>
      </c>
      <c r="M184"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85" spans="1:50" s="4" customFormat="1" ht="19.5" customHeight="1" x14ac:dyDescent="0.2">
      <c r="A185" s="89"/>
      <c r="B185" s="88"/>
      <c r="C185" s="73">
        <v>407</v>
      </c>
      <c r="D185" s="73" t="s">
        <v>117</v>
      </c>
      <c r="E185" s="73" t="s">
        <v>13</v>
      </c>
      <c r="F185" s="73" t="s">
        <v>54</v>
      </c>
      <c r="G185" s="73">
        <v>1</v>
      </c>
      <c r="H185" s="54"/>
      <c r="I185" s="73" t="s">
        <v>277</v>
      </c>
      <c r="J185" s="46" t="e">
        <f>CONCATENATE("INSERT INTO `medical_vacancies` (`id`, `keyOrganization`, `job`, `division`, `bet`, `measures`) VALUES (NULL, ","'",D185,"', '",#REF!,"', ","'",#REF!,"', ","'",#REF!,"', ","'",#REF!,"');")</f>
        <v>#REF!</v>
      </c>
      <c r="K185" s="43" t="s">
        <v>135</v>
      </c>
      <c r="L185" s="44" t="s">
        <v>136</v>
      </c>
      <c r="M185"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86" spans="1:50" s="4" customFormat="1" ht="19.5" customHeight="1" x14ac:dyDescent="0.2">
      <c r="A186" s="89"/>
      <c r="B186" s="88"/>
      <c r="C186" s="73">
        <v>408</v>
      </c>
      <c r="D186" s="73" t="s">
        <v>117</v>
      </c>
      <c r="E186" s="73" t="s">
        <v>12</v>
      </c>
      <c r="F186" s="73" t="s">
        <v>54</v>
      </c>
      <c r="G186" s="73">
        <v>1</v>
      </c>
      <c r="H186" s="54"/>
      <c r="I186" s="73" t="s">
        <v>277</v>
      </c>
      <c r="J186" s="46" t="e">
        <f>CONCATENATE("INSERT INTO `medical_vacancies` (`id`, `keyOrganization`, `job`, `division`, `bet`, `measures`) VALUES (NULL, ","'",D186,"', '",#REF!,"', ","'",#REF!,"', ","'",#REF!,"', ","'",I185,"');")</f>
        <v>#REF!</v>
      </c>
      <c r="K186" s="43" t="s">
        <v>135</v>
      </c>
      <c r="L186" s="44" t="s">
        <v>136</v>
      </c>
      <c r="M186"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87" spans="1:50" s="4" customFormat="1" ht="21.75" customHeight="1" x14ac:dyDescent="0.2">
      <c r="A187" s="89"/>
      <c r="B187" s="88"/>
      <c r="C187" s="73">
        <v>409</v>
      </c>
      <c r="D187" s="73" t="s">
        <v>117</v>
      </c>
      <c r="E187" s="73" t="s">
        <v>1</v>
      </c>
      <c r="F187" s="73" t="s">
        <v>54</v>
      </c>
      <c r="G187" s="73">
        <v>1</v>
      </c>
      <c r="H187" s="54"/>
      <c r="I187" s="73" t="s">
        <v>276</v>
      </c>
      <c r="J187" s="46" t="e">
        <f>CONCATENATE("INSERT INTO `medical_vacancies` (`id`, `keyOrganization`, `job`, `division`, `bet`, `measures`) VALUES (NULL, ","'",D187,"', '",#REF!,"', ","'",#REF!,"', ","'",#REF!,"', ","'",I187,"');")</f>
        <v>#REF!</v>
      </c>
      <c r="K187" s="43" t="s">
        <v>135</v>
      </c>
      <c r="L187" s="44" t="s">
        <v>136</v>
      </c>
      <c r="M187"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88" spans="1:50" s="4" customFormat="1" ht="19.5" customHeight="1" x14ac:dyDescent="0.2">
      <c r="A188" s="89"/>
      <c r="B188" s="88"/>
      <c r="C188" s="73">
        <v>410</v>
      </c>
      <c r="D188" s="73" t="s">
        <v>117</v>
      </c>
      <c r="E188" s="73" t="s">
        <v>20</v>
      </c>
      <c r="F188" s="73" t="s">
        <v>55</v>
      </c>
      <c r="G188" s="73">
        <v>1</v>
      </c>
      <c r="H188" s="54"/>
      <c r="I188" s="73" t="s">
        <v>276</v>
      </c>
      <c r="J188" s="46" t="e">
        <f>CONCATENATE("INSERT INTO `medical_vacancies` (`id`, `keyOrganization`, `job`, `division`, `bet`, `measures`) VALUES (NULL, ","'",D188,"', '",#REF!,"', ","'",#REF!,"', ","'",#REF!,"', ","'",I188,"');")</f>
        <v>#REF!</v>
      </c>
      <c r="K188" s="43" t="s">
        <v>135</v>
      </c>
      <c r="L188" s="44" t="s">
        <v>136</v>
      </c>
      <c r="M188"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89" spans="1:50" s="4" customFormat="1" ht="19.5" customHeight="1" x14ac:dyDescent="0.2">
      <c r="A189" s="89"/>
      <c r="B189" s="88"/>
      <c r="C189" s="73">
        <v>411</v>
      </c>
      <c r="D189" s="73" t="s">
        <v>117</v>
      </c>
      <c r="E189" s="73" t="s">
        <v>40</v>
      </c>
      <c r="F189" s="73" t="s">
        <v>54</v>
      </c>
      <c r="G189" s="73">
        <v>1</v>
      </c>
      <c r="H189" s="54"/>
      <c r="I189" s="73" t="s">
        <v>276</v>
      </c>
      <c r="J189" s="46" t="e">
        <f>CONCATENATE("INSERT INTO `medical_vacancies` (`id`, `keyOrganization`, `job`, `division`, `bet`, `measures`) VALUES (NULL, ","'",D189,"', '",#REF!,"', ","'",#REF!,"', ","'",#REF!,"', ","'",I189,"');")</f>
        <v>#REF!</v>
      </c>
      <c r="K189" s="43" t="s">
        <v>135</v>
      </c>
      <c r="L189" s="44" t="s">
        <v>136</v>
      </c>
      <c r="M189"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90" spans="1:50" s="4" customFormat="1" ht="19.5" customHeight="1" x14ac:dyDescent="0.2">
      <c r="A190" s="89"/>
      <c r="B190" s="88"/>
      <c r="C190" s="73">
        <v>412</v>
      </c>
      <c r="D190" s="73" t="s">
        <v>117</v>
      </c>
      <c r="E190" s="73" t="s">
        <v>256</v>
      </c>
      <c r="F190" s="73" t="s">
        <v>54</v>
      </c>
      <c r="G190" s="73">
        <v>1</v>
      </c>
      <c r="H190" s="54"/>
      <c r="I190" s="73" t="s">
        <v>276</v>
      </c>
      <c r="J190" s="46" t="e">
        <f>CONCATENATE("INSERT INTO `medical_vacancies` (`id`, `keyOrganization`, `job`, `division`, `bet`, `measures`) VALUES (NULL, ","'",D190,"', '",#REF!,"', ","'",#REF!,"', ","'",#REF!,"', ","'",I190,"');")</f>
        <v>#REF!</v>
      </c>
      <c r="K190" s="43" t="s">
        <v>135</v>
      </c>
      <c r="L190" s="44" t="s">
        <v>136</v>
      </c>
      <c r="M190" s="46" t="str">
        <f t="shared" si="9"/>
        <v>&lt;div id='entry'&gt;&lt;/div&gt;
&lt;link rel='stylesheet' href='http://h90428dg.beget.tech/css/style_doctor.css'&gt;
&lt;script src='https://yastatic.net/s3/frontend/forms/_/embed.js'&gt;&lt;/script&gt;
&lt;script src='http://h90428dg.beget.tech/js/POST_Request.js'&gt;&lt;/script&gt;
&lt;script&gt;let data = display('usman-crb');&lt;/script&gt;</v>
      </c>
    </row>
    <row r="191" spans="1:50" s="4" customFormat="1" ht="19.5" customHeight="1" x14ac:dyDescent="0.2">
      <c r="A191" s="89"/>
      <c r="B191" s="88"/>
      <c r="C191" s="73"/>
      <c r="D191" s="73"/>
      <c r="E191" s="73" t="s">
        <v>9</v>
      </c>
      <c r="F191" s="73" t="s">
        <v>60</v>
      </c>
      <c r="G191" s="73">
        <v>1</v>
      </c>
      <c r="H191" s="54"/>
      <c r="I191" s="73" t="s">
        <v>276</v>
      </c>
      <c r="J191" s="46"/>
      <c r="K191" s="43"/>
      <c r="L191" s="44"/>
      <c r="M191" s="46"/>
    </row>
    <row r="192" spans="1:50" s="49" customFormat="1" ht="99.75" customHeight="1" x14ac:dyDescent="0.2">
      <c r="A192" s="79">
        <v>25</v>
      </c>
      <c r="B192" s="79" t="s">
        <v>49</v>
      </c>
      <c r="C192" s="73">
        <v>416</v>
      </c>
      <c r="D192" s="73" t="s">
        <v>118</v>
      </c>
      <c r="E192" s="73" t="s">
        <v>17</v>
      </c>
      <c r="F192" s="73" t="s">
        <v>54</v>
      </c>
      <c r="G192" s="73">
        <v>1</v>
      </c>
      <c r="H192" s="54"/>
      <c r="I192" s="73" t="s">
        <v>91</v>
      </c>
      <c r="J192" s="50" t="str">
        <f>CONCATENATE("INSERT INTO `medical_vacancies` (`id`, `keyOrganization`, `job`, `division`, `bet`, `measures`) VALUES (NULL, ","'",D192,"', '",E207,"', ","'",F206,"', ","'",G207,"', ","'",I192,"');")</f>
        <v>INSERT INTO `medical_vacancies` (`id`, `keyOrganization`, `job`, `division`, `bet`, `measures`) VALUES (NULL, 'hlevenskaya-crb', 'врач-хирург', 'поликлиника', '1', 'ежемесячная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v>
      </c>
      <c r="K192" s="51" t="s">
        <v>135</v>
      </c>
      <c r="L192" s="52" t="s">
        <v>136</v>
      </c>
      <c r="M192" s="50" t="str">
        <f t="shared" si="9"/>
        <v>&lt;div id='entry'&gt;&lt;/div&gt;
&lt;link rel='stylesheet' href='http://h90428dg.beget.tech/css/style_doctor.css'&gt;
&lt;script src='https://yastatic.net/s3/frontend/forms/_/embed.js'&gt;&lt;/script&gt;
&lt;script src='http://h90428dg.beget.tech/js/POST_Request.js'&gt;&lt;/script&gt;
&lt;script&gt;let data = display('hlevenskaya-crb');&lt;/script&gt;</v>
      </c>
      <c r="N192" s="4"/>
      <c r="O192" s="4"/>
      <c r="P192" s="4"/>
      <c r="Q192" s="4"/>
      <c r="R192" s="4"/>
      <c r="S192" s="4"/>
      <c r="T192" s="4"/>
      <c r="U192" s="4"/>
      <c r="V192" s="4"/>
      <c r="W192" s="4"/>
      <c r="X192" s="4"/>
    </row>
    <row r="193" spans="1:13" s="4" customFormat="1" ht="19.5" customHeight="1" x14ac:dyDescent="0.2">
      <c r="A193" s="89">
        <v>26</v>
      </c>
      <c r="B193" s="88" t="s">
        <v>63</v>
      </c>
      <c r="C193" s="73">
        <v>438</v>
      </c>
      <c r="D193" s="73" t="s">
        <v>119</v>
      </c>
      <c r="E193" s="53" t="s">
        <v>4</v>
      </c>
      <c r="F193" s="53" t="s">
        <v>55</v>
      </c>
      <c r="G193" s="53">
        <v>2</v>
      </c>
      <c r="H193" s="54"/>
      <c r="I193" s="73"/>
      <c r="J193" s="46" t="e">
        <f>CONCATENATE("INSERT INTO `medical_vacancies` (`id`, `keyOrganization`, `job`, `division`, `bet`, `measures`) VALUES (NULL, ","'",D193,"', '",#REF!,"', ","'",#REF!,"', ","'",#REF!,"', ","'",I193,"');")</f>
        <v>#REF!</v>
      </c>
      <c r="K193" s="43" t="s">
        <v>135</v>
      </c>
      <c r="L193" s="44" t="s">
        <v>136</v>
      </c>
      <c r="M193" s="46" t="str">
        <f t="shared" si="9"/>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194" spans="1:13" s="4" customFormat="1" ht="19.5" customHeight="1" x14ac:dyDescent="0.2">
      <c r="A194" s="89"/>
      <c r="B194" s="88"/>
      <c r="C194" s="73"/>
      <c r="D194" s="73"/>
      <c r="E194" s="53" t="s">
        <v>279</v>
      </c>
      <c r="F194" s="53" t="s">
        <v>55</v>
      </c>
      <c r="G194" s="53">
        <v>2</v>
      </c>
      <c r="H194" s="54"/>
      <c r="I194" s="73"/>
      <c r="J194" s="46"/>
      <c r="K194" s="43"/>
      <c r="L194" s="44"/>
      <c r="M194" s="46"/>
    </row>
    <row r="195" spans="1:13" s="4" customFormat="1" ht="19.5" customHeight="1" x14ac:dyDescent="0.2">
      <c r="A195" s="89"/>
      <c r="B195" s="88"/>
      <c r="C195" s="73">
        <v>439</v>
      </c>
      <c r="D195" s="73" t="s">
        <v>119</v>
      </c>
      <c r="E195" s="53" t="s">
        <v>61</v>
      </c>
      <c r="F195" s="53" t="s">
        <v>55</v>
      </c>
      <c r="G195" s="53">
        <v>2</v>
      </c>
      <c r="H195" s="54"/>
      <c r="I195" s="73"/>
      <c r="J195" s="46" t="e">
        <f>CONCATENATE("INSERT INTO `medical_vacancies` (`id`, `keyOrganization`, `job`, `division`, `bet`, `measures`) VALUES (NULL, ","'",D195,"', '",#REF!,"', ","'",#REF!,"', ","'",#REF!,"', ","'",I195,"');")</f>
        <v>#REF!</v>
      </c>
      <c r="K195" s="43" t="s">
        <v>135</v>
      </c>
      <c r="L195" s="44" t="s">
        <v>136</v>
      </c>
      <c r="M195" s="46" t="str">
        <f t="shared" si="9"/>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196" spans="1:13" s="4" customFormat="1" ht="23.25" customHeight="1" x14ac:dyDescent="0.2">
      <c r="A196" s="89"/>
      <c r="B196" s="88"/>
      <c r="C196" s="73">
        <v>440</v>
      </c>
      <c r="D196" s="73" t="s">
        <v>119</v>
      </c>
      <c r="E196" s="53" t="s">
        <v>280</v>
      </c>
      <c r="F196" s="53" t="s">
        <v>55</v>
      </c>
      <c r="G196" s="53">
        <v>2</v>
      </c>
      <c r="H196" s="54"/>
      <c r="I196" s="73"/>
      <c r="J196" s="46" t="e">
        <f>CONCATENATE("INSERT INTO `medical_vacancies` (`id`, `keyOrganization`, `job`, `division`, `bet`, `measures`) VALUES (NULL, ","'",D196,"', '",#REF!,"', ","'",#REF!,"', ","'",#REF!,"', ","'",I196,"');")</f>
        <v>#REF!</v>
      </c>
      <c r="K196" s="43" t="s">
        <v>135</v>
      </c>
      <c r="L196" s="44" t="s">
        <v>136</v>
      </c>
      <c r="M196" s="46" t="str">
        <f t="shared" si="9"/>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197" spans="1:13" s="4" customFormat="1" ht="19.5" customHeight="1" x14ac:dyDescent="0.2">
      <c r="A197" s="89"/>
      <c r="B197" s="88"/>
      <c r="C197" s="73">
        <v>441</v>
      </c>
      <c r="D197" s="73" t="s">
        <v>119</v>
      </c>
      <c r="E197" s="53" t="s">
        <v>16</v>
      </c>
      <c r="F197" s="53" t="s">
        <v>301</v>
      </c>
      <c r="G197" s="53">
        <v>3</v>
      </c>
      <c r="H197" s="54"/>
      <c r="I197" s="73"/>
      <c r="J197" s="46" t="e">
        <f>CONCATENATE("INSERT INTO `medical_vacancies` (`id`, `keyOrganization`, `job`, `division`, `bet`, `measures`) VALUES (NULL, ","'",D197,"', '",#REF!,"', ","'",#REF!,"', ","'",#REF!,"', ","'",I197,"');")</f>
        <v>#REF!</v>
      </c>
      <c r="K197" s="43" t="s">
        <v>135</v>
      </c>
      <c r="L197" s="44" t="s">
        <v>136</v>
      </c>
      <c r="M197" s="46" t="str">
        <f t="shared" si="9"/>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198" spans="1:13" s="4" customFormat="1" ht="19.5" customHeight="1" x14ac:dyDescent="0.2">
      <c r="A198" s="89"/>
      <c r="B198" s="88"/>
      <c r="C198" s="73"/>
      <c r="D198" s="73"/>
      <c r="E198" s="53" t="s">
        <v>15</v>
      </c>
      <c r="F198" s="53" t="s">
        <v>55</v>
      </c>
      <c r="G198" s="53">
        <v>5</v>
      </c>
      <c r="H198" s="54"/>
      <c r="I198" s="73" t="s">
        <v>270</v>
      </c>
      <c r="J198" s="46"/>
      <c r="K198" s="43"/>
      <c r="L198" s="44"/>
      <c r="M198" s="46"/>
    </row>
    <row r="199" spans="1:13" s="4" customFormat="1" ht="19.5" customHeight="1" x14ac:dyDescent="0.2">
      <c r="A199" s="89"/>
      <c r="B199" s="88"/>
      <c r="C199" s="73"/>
      <c r="D199" s="73"/>
      <c r="E199" s="53" t="s">
        <v>281</v>
      </c>
      <c r="F199" s="53" t="s">
        <v>55</v>
      </c>
      <c r="G199" s="53">
        <v>2</v>
      </c>
      <c r="H199" s="54"/>
      <c r="I199" s="73" t="s">
        <v>270</v>
      </c>
      <c r="J199" s="46"/>
      <c r="K199" s="43"/>
      <c r="L199" s="44"/>
      <c r="M199" s="46"/>
    </row>
    <row r="200" spans="1:13" s="4" customFormat="1" ht="19.5" customHeight="1" x14ac:dyDescent="0.2">
      <c r="A200" s="89"/>
      <c r="B200" s="88"/>
      <c r="C200" s="73"/>
      <c r="D200" s="73"/>
      <c r="E200" s="53" t="s">
        <v>6</v>
      </c>
      <c r="F200" s="53" t="s">
        <v>55</v>
      </c>
      <c r="G200" s="53">
        <v>1</v>
      </c>
      <c r="H200" s="54"/>
      <c r="I200" s="73"/>
      <c r="J200" s="46"/>
      <c r="K200" s="43"/>
      <c r="L200" s="44"/>
      <c r="M200" s="46"/>
    </row>
    <row r="201" spans="1:13" s="4" customFormat="1" ht="19.5" customHeight="1" x14ac:dyDescent="0.2">
      <c r="A201" s="89"/>
      <c r="B201" s="88"/>
      <c r="C201" s="73"/>
      <c r="D201" s="73"/>
      <c r="E201" s="53" t="s">
        <v>302</v>
      </c>
      <c r="F201" s="53" t="s">
        <v>55</v>
      </c>
      <c r="G201" s="53">
        <v>2</v>
      </c>
      <c r="H201" s="54"/>
      <c r="I201" s="73"/>
      <c r="J201" s="46"/>
      <c r="K201" s="43"/>
      <c r="L201" s="44"/>
      <c r="M201" s="46"/>
    </row>
    <row r="202" spans="1:13" s="4" customFormat="1" ht="19.5" customHeight="1" x14ac:dyDescent="0.2">
      <c r="A202" s="89"/>
      <c r="B202" s="88"/>
      <c r="C202" s="73"/>
      <c r="D202" s="73"/>
      <c r="E202" s="53" t="s">
        <v>28</v>
      </c>
      <c r="F202" s="53" t="s">
        <v>54</v>
      </c>
      <c r="G202" s="53">
        <v>1</v>
      </c>
      <c r="H202" s="54"/>
      <c r="I202" s="73"/>
      <c r="J202" s="65"/>
      <c r="K202" s="43"/>
      <c r="L202" s="44"/>
      <c r="M202" s="65"/>
    </row>
    <row r="203" spans="1:13" s="4" customFormat="1" ht="19.5" customHeight="1" x14ac:dyDescent="0.2">
      <c r="A203" s="89">
        <v>27</v>
      </c>
      <c r="B203" s="86" t="s">
        <v>337</v>
      </c>
      <c r="C203" s="73">
        <v>445</v>
      </c>
      <c r="D203" s="73" t="s">
        <v>120</v>
      </c>
      <c r="E203" s="57" t="s">
        <v>6</v>
      </c>
      <c r="F203" s="57" t="s">
        <v>54</v>
      </c>
      <c r="G203" s="57">
        <v>1</v>
      </c>
      <c r="H203" s="54"/>
      <c r="I203" s="10"/>
      <c r="J203" s="46" t="e">
        <f>CONCATENATE("INSERT INTO `medical_vacancies` (`id`, `keyOrganization`, `job`, `division`, `bet`, `measures`) VALUES (NULL, ","'",D203,"', '",#REF!,"', ","'",F226,"', ","'",#REF!,"', ","'",I204,"');")</f>
        <v>#REF!</v>
      </c>
      <c r="K203" s="43" t="s">
        <v>135</v>
      </c>
      <c r="L203" s="44" t="s">
        <v>136</v>
      </c>
      <c r="M203" s="46" t="str">
        <f t="shared" ref="M203:M245" si="10">CONCATENATE(K203,D203,L203)</f>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04" spans="1:13" s="4" customFormat="1" ht="19.5" customHeight="1" x14ac:dyDescent="0.2">
      <c r="A204" s="89"/>
      <c r="B204" s="87"/>
      <c r="C204" s="73"/>
      <c r="D204" s="73"/>
      <c r="E204" s="57" t="s">
        <v>5</v>
      </c>
      <c r="F204" s="57" t="s">
        <v>55</v>
      </c>
      <c r="G204" s="57">
        <v>1</v>
      </c>
      <c r="H204" s="54"/>
      <c r="I204" s="73" t="s">
        <v>270</v>
      </c>
      <c r="J204" s="46"/>
      <c r="K204" s="43"/>
      <c r="L204" s="44"/>
      <c r="M204" s="46"/>
    </row>
    <row r="205" spans="1:13" s="4" customFormat="1" ht="19.5" customHeight="1" x14ac:dyDescent="0.2">
      <c r="A205" s="89"/>
      <c r="B205" s="87"/>
      <c r="C205" s="73"/>
      <c r="D205" s="73"/>
      <c r="E205" s="57" t="s">
        <v>23</v>
      </c>
      <c r="F205" s="57" t="s">
        <v>54</v>
      </c>
      <c r="G205" s="57">
        <v>2</v>
      </c>
      <c r="H205" s="54"/>
      <c r="I205" s="73" t="s">
        <v>270</v>
      </c>
      <c r="J205" s="46"/>
      <c r="K205" s="43"/>
      <c r="L205" s="44"/>
      <c r="M205" s="46"/>
    </row>
    <row r="206" spans="1:13" s="4" customFormat="1" ht="19.5" customHeight="1" x14ac:dyDescent="0.2">
      <c r="A206" s="89"/>
      <c r="B206" s="87"/>
      <c r="C206" s="73">
        <v>446</v>
      </c>
      <c r="D206" s="73" t="s">
        <v>120</v>
      </c>
      <c r="E206" s="57" t="s">
        <v>13</v>
      </c>
      <c r="F206" s="57" t="s">
        <v>54</v>
      </c>
      <c r="G206" s="57">
        <v>1</v>
      </c>
      <c r="H206" s="54"/>
      <c r="I206" s="73" t="s">
        <v>270</v>
      </c>
      <c r="J206" s="46" t="e">
        <f>CONCATENATE("INSERT INTO `medical_vacancies` (`id`, `keyOrganization`, `job`, `division`, `bet`, `measures`) VALUES (NULL, ","'",D206,"', '",E228,"', ","'",F227,"', ","'",G228,"', ","'",#REF!,"');")</f>
        <v>#REF!</v>
      </c>
      <c r="K206" s="43" t="s">
        <v>135</v>
      </c>
      <c r="L206" s="44" t="s">
        <v>136</v>
      </c>
      <c r="M206"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07" spans="1:13" s="4" customFormat="1" ht="19.5" customHeight="1" x14ac:dyDescent="0.2">
      <c r="A207" s="89"/>
      <c r="B207" s="87"/>
      <c r="C207" s="73">
        <v>447</v>
      </c>
      <c r="D207" s="73" t="s">
        <v>120</v>
      </c>
      <c r="E207" s="57" t="s">
        <v>20</v>
      </c>
      <c r="F207" s="57" t="s">
        <v>54</v>
      </c>
      <c r="G207" s="57">
        <v>1</v>
      </c>
      <c r="H207" s="54"/>
      <c r="I207" s="10"/>
      <c r="J207" s="46" t="e">
        <f>CONCATENATE("INSERT INTO `medical_vacancies` (`id`, `keyOrganization`, `job`, `division`, `bet`, `measures`) VALUES (NULL, ","'",D207,"', '",#REF!,"', ","'",F228,"', ","'",G229,"', ","'",I205,"');")</f>
        <v>#REF!</v>
      </c>
      <c r="K207" s="43" t="s">
        <v>135</v>
      </c>
      <c r="L207" s="44" t="s">
        <v>136</v>
      </c>
      <c r="M207"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08" spans="1:13" s="4" customFormat="1" ht="19.5" customHeight="1" x14ac:dyDescent="0.2">
      <c r="A208" s="89"/>
      <c r="B208" s="87"/>
      <c r="C208" s="73">
        <v>448</v>
      </c>
      <c r="D208" s="73" t="s">
        <v>120</v>
      </c>
      <c r="E208" s="57" t="s">
        <v>16</v>
      </c>
      <c r="F208" s="57" t="s">
        <v>55</v>
      </c>
      <c r="G208" s="57">
        <v>2</v>
      </c>
      <c r="H208" s="54"/>
      <c r="I208" s="73"/>
      <c r="J208" s="46" t="e">
        <f>CONCATENATE("INSERT INTO `medical_vacancies` (`id`, `keyOrganization`, `job`, `division`, `bet`, `measures`) VALUES (NULL, ","'",D208,"', '",E232,"', ","'",#REF!,"', ","'",#REF!,"', ","'",#REF!,"');")</f>
        <v>#REF!</v>
      </c>
      <c r="K208" s="43" t="s">
        <v>135</v>
      </c>
      <c r="L208" s="44" t="s">
        <v>136</v>
      </c>
      <c r="M208"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09" spans="1:13" s="4" customFormat="1" ht="19.5" customHeight="1" x14ac:dyDescent="0.2">
      <c r="A209" s="89"/>
      <c r="B209" s="87"/>
      <c r="C209" s="73"/>
      <c r="D209" s="73"/>
      <c r="E209" s="57" t="s">
        <v>16</v>
      </c>
      <c r="F209" s="57" t="s">
        <v>282</v>
      </c>
      <c r="G209" s="57">
        <v>2</v>
      </c>
      <c r="H209" s="54"/>
      <c r="I209" s="73"/>
      <c r="J209" s="46"/>
      <c r="K209" s="43"/>
      <c r="L209" s="44"/>
      <c r="M209" s="46"/>
    </row>
    <row r="210" spans="1:13" s="4" customFormat="1" ht="19.5" customHeight="1" x14ac:dyDescent="0.2">
      <c r="A210" s="89"/>
      <c r="B210" s="87"/>
      <c r="C210" s="73">
        <v>449</v>
      </c>
      <c r="D210" s="73" t="s">
        <v>120</v>
      </c>
      <c r="E210" s="60" t="s">
        <v>41</v>
      </c>
      <c r="F210" s="60" t="s">
        <v>54</v>
      </c>
      <c r="G210" s="57">
        <v>1</v>
      </c>
      <c r="H210" s="54"/>
      <c r="I210" s="73" t="s">
        <v>270</v>
      </c>
      <c r="J210" s="46" t="e">
        <f>CONCATENATE("INSERT INTO `medical_vacancies` (`id`, `keyOrganization`, `job`, `division`, `bet`, `measures`) VALUES (NULL, ","'",D210,"', '",#REF!,"', ","'",F232,"', ","'",#REF!,"', ","'",#REF!,"');")</f>
        <v>#REF!</v>
      </c>
      <c r="K210" s="43" t="s">
        <v>135</v>
      </c>
      <c r="L210" s="44" t="s">
        <v>136</v>
      </c>
      <c r="M210"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11" spans="1:13" s="4" customFormat="1" ht="19.5" customHeight="1" x14ac:dyDescent="0.25">
      <c r="A211" s="89"/>
      <c r="B211" s="87"/>
      <c r="C211" s="73">
        <v>451</v>
      </c>
      <c r="D211" s="73" t="s">
        <v>120</v>
      </c>
      <c r="E211" s="60" t="s">
        <v>291</v>
      </c>
      <c r="F211" s="60" t="s">
        <v>54</v>
      </c>
      <c r="G211" s="60">
        <v>1</v>
      </c>
      <c r="H211" s="59"/>
      <c r="I211" s="73" t="s">
        <v>270</v>
      </c>
      <c r="J211" s="46" t="e">
        <f>CONCATENATE("INSERT INTO `medical_vacancies` (`id`, `keyOrganization`, `job`, `division`, `bet`, `measures`) VALUES (NULL, ","'",D211,"', '",#REF!,"', ","'",#REF!,"', ","'",#REF!,"', ","'",I208,"');")</f>
        <v>#REF!</v>
      </c>
      <c r="K211" s="43" t="s">
        <v>135</v>
      </c>
      <c r="L211" s="44" t="s">
        <v>136</v>
      </c>
      <c r="M211" s="46" t="str">
        <f t="shared" si="10"/>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12" spans="1:13" s="4" customFormat="1" ht="19.5" customHeight="1" x14ac:dyDescent="0.25">
      <c r="A212" s="89"/>
      <c r="B212" s="87"/>
      <c r="C212" s="73"/>
      <c r="D212" s="73"/>
      <c r="E212" s="60" t="s">
        <v>56</v>
      </c>
      <c r="F212" s="60" t="s">
        <v>54</v>
      </c>
      <c r="G212" s="60">
        <v>2</v>
      </c>
      <c r="H212" s="59"/>
      <c r="I212" s="10"/>
      <c r="J212" s="46"/>
      <c r="K212" s="43"/>
      <c r="L212" s="44"/>
      <c r="M212" s="46"/>
    </row>
    <row r="213" spans="1:13" s="4" customFormat="1" ht="19.5" customHeight="1" x14ac:dyDescent="0.25">
      <c r="A213" s="89"/>
      <c r="B213" s="87"/>
      <c r="C213" s="73"/>
      <c r="D213" s="73"/>
      <c r="E213" s="60" t="s">
        <v>4</v>
      </c>
      <c r="F213" s="60" t="s">
        <v>138</v>
      </c>
      <c r="G213" s="60">
        <v>3</v>
      </c>
      <c r="H213" s="59"/>
      <c r="I213" s="10"/>
      <c r="J213" s="46"/>
      <c r="K213" s="43"/>
      <c r="L213" s="44"/>
      <c r="M213" s="46"/>
    </row>
    <row r="214" spans="1:13" s="4" customFormat="1" ht="19.5" customHeight="1" x14ac:dyDescent="0.25">
      <c r="A214" s="89"/>
      <c r="B214" s="87"/>
      <c r="C214" s="73"/>
      <c r="D214" s="73"/>
      <c r="E214" s="60" t="s">
        <v>14</v>
      </c>
      <c r="F214" s="60" t="s">
        <v>54</v>
      </c>
      <c r="G214" s="60">
        <v>1</v>
      </c>
      <c r="H214" s="59"/>
      <c r="I214" s="73" t="s">
        <v>270</v>
      </c>
      <c r="J214" s="46"/>
      <c r="K214" s="43"/>
      <c r="L214" s="44"/>
      <c r="M214" s="46"/>
    </row>
    <row r="215" spans="1:13" s="4" customFormat="1" ht="19.5" customHeight="1" x14ac:dyDescent="0.2">
      <c r="A215" s="89">
        <v>28</v>
      </c>
      <c r="B215" s="88" t="s">
        <v>50</v>
      </c>
      <c r="C215" s="73">
        <v>460</v>
      </c>
      <c r="D215" s="73" t="s">
        <v>121</v>
      </c>
      <c r="E215" s="73" t="s">
        <v>265</v>
      </c>
      <c r="F215" s="73" t="s">
        <v>54</v>
      </c>
      <c r="G215" s="73">
        <v>1</v>
      </c>
      <c r="H215" s="54"/>
      <c r="I215" s="73"/>
      <c r="J215" s="46" t="e">
        <f>CONCATENATE("INSERT INTO `medical_vacancies` (`id`, `keyOrganization`, `job`, `division`, `bet`, `measures`) VALUES (NULL, ","'",D215,"', '",#REF!,"', ","'",#REF!,"', ","'",#REF!,"', ","'",#REF!,"');")</f>
        <v>#REF!</v>
      </c>
      <c r="K215" s="43" t="s">
        <v>135</v>
      </c>
      <c r="L215" s="44" t="s">
        <v>136</v>
      </c>
      <c r="M215" s="46" t="str">
        <f t="shared" si="10"/>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16" spans="1:13" s="4" customFormat="1" ht="19.5" customHeight="1" x14ac:dyDescent="0.2">
      <c r="A216" s="89"/>
      <c r="B216" s="88"/>
      <c r="C216" s="73"/>
      <c r="D216" s="73"/>
      <c r="E216" s="73" t="s">
        <v>261</v>
      </c>
      <c r="F216" s="73" t="s">
        <v>55</v>
      </c>
      <c r="G216" s="73">
        <v>1</v>
      </c>
      <c r="H216" s="54"/>
      <c r="I216" s="73"/>
      <c r="J216" s="46"/>
      <c r="K216" s="43"/>
      <c r="L216" s="44"/>
      <c r="M216" s="46"/>
    </row>
    <row r="217" spans="1:13" s="4" customFormat="1" ht="19.5" customHeight="1" x14ac:dyDescent="0.2">
      <c r="A217" s="89"/>
      <c r="B217" s="88"/>
      <c r="C217" s="73">
        <v>462</v>
      </c>
      <c r="D217" s="73" t="s">
        <v>121</v>
      </c>
      <c r="E217" s="73" t="s">
        <v>30</v>
      </c>
      <c r="F217" s="73" t="s">
        <v>55</v>
      </c>
      <c r="G217" s="73">
        <v>2</v>
      </c>
      <c r="H217" s="54"/>
      <c r="I217" s="73"/>
      <c r="J217" s="46" t="e">
        <f>CONCATENATE("INSERT INTO `medical_vacancies` (`id`, `keyOrganization`, `job`, `division`, `bet`, `measures`) VALUES (NULL, ","'",D217,"', '",#REF!,"', ","'",#REF!,"', ","'",#REF!,"', ","'",I215,"');")</f>
        <v>#REF!</v>
      </c>
      <c r="K217" s="43" t="s">
        <v>135</v>
      </c>
      <c r="L217" s="44" t="s">
        <v>136</v>
      </c>
      <c r="M217" s="46" t="str">
        <f t="shared" si="10"/>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18" spans="1:13" s="4" customFormat="1" ht="19.5" customHeight="1" x14ac:dyDescent="0.2">
      <c r="A218" s="89"/>
      <c r="B218" s="88"/>
      <c r="C218" s="73">
        <v>463</v>
      </c>
      <c r="D218" s="73" t="s">
        <v>121</v>
      </c>
      <c r="E218" s="73" t="s">
        <v>17</v>
      </c>
      <c r="F218" s="73" t="s">
        <v>54</v>
      </c>
      <c r="G218" s="73">
        <v>1</v>
      </c>
      <c r="H218" s="54"/>
      <c r="I218" s="73"/>
      <c r="J218" s="46" t="e">
        <f>CONCATENATE("INSERT INTO `medical_vacancies` (`id`, `keyOrganization`, `job`, `division`, `bet`, `measures`) VALUES (NULL, ","'",D218,"', '",#REF!,"', ","'",#REF!,"', ","'",#REF!,"', ","'",I216,"');")</f>
        <v>#REF!</v>
      </c>
      <c r="K218" s="43" t="s">
        <v>135</v>
      </c>
      <c r="L218" s="44" t="s">
        <v>136</v>
      </c>
      <c r="M218" s="46" t="str">
        <f t="shared" si="10"/>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19" spans="1:13" s="4" customFormat="1" ht="19.5" customHeight="1" x14ac:dyDescent="0.2">
      <c r="A219" s="89"/>
      <c r="B219" s="88"/>
      <c r="C219" s="73"/>
      <c r="D219" s="73"/>
      <c r="E219" s="73" t="s">
        <v>15</v>
      </c>
      <c r="F219" s="73" t="s">
        <v>55</v>
      </c>
      <c r="G219" s="73">
        <v>4</v>
      </c>
      <c r="H219" s="54"/>
      <c r="I219" s="73"/>
      <c r="J219" s="46"/>
      <c r="K219" s="43"/>
      <c r="L219" s="44"/>
      <c r="M219" s="46"/>
    </row>
    <row r="220" spans="1:13" s="4" customFormat="1" ht="23.25" customHeight="1" x14ac:dyDescent="0.2">
      <c r="A220" s="89"/>
      <c r="B220" s="88"/>
      <c r="C220" s="73"/>
      <c r="D220" s="73"/>
      <c r="E220" s="73" t="s">
        <v>309</v>
      </c>
      <c r="F220" s="73" t="s">
        <v>55</v>
      </c>
      <c r="G220" s="73">
        <v>1</v>
      </c>
      <c r="H220" s="54"/>
      <c r="I220" s="73"/>
      <c r="J220" s="46"/>
      <c r="K220" s="43"/>
      <c r="L220" s="44"/>
      <c r="M220" s="46"/>
    </row>
    <row r="221" spans="1:13" s="4" customFormat="1" ht="23.25" customHeight="1" x14ac:dyDescent="0.2">
      <c r="A221" s="89"/>
      <c r="B221" s="88"/>
      <c r="C221" s="73"/>
      <c r="D221" s="73"/>
      <c r="E221" s="73" t="s">
        <v>27</v>
      </c>
      <c r="F221" s="73" t="s">
        <v>55</v>
      </c>
      <c r="G221" s="73">
        <v>1</v>
      </c>
      <c r="H221" s="54"/>
      <c r="I221" s="73"/>
      <c r="J221" s="65"/>
      <c r="K221" s="43"/>
      <c r="L221" s="44"/>
      <c r="M221" s="65"/>
    </row>
    <row r="222" spans="1:13" s="4" customFormat="1" ht="23.25" customHeight="1" x14ac:dyDescent="0.2">
      <c r="A222" s="89"/>
      <c r="B222" s="88"/>
      <c r="C222" s="73"/>
      <c r="D222" s="73"/>
      <c r="E222" s="73" t="s">
        <v>328</v>
      </c>
      <c r="F222" s="73" t="s">
        <v>55</v>
      </c>
      <c r="G222" s="73">
        <v>1</v>
      </c>
      <c r="H222" s="54"/>
      <c r="I222" s="73"/>
      <c r="J222" s="65"/>
      <c r="K222" s="43"/>
      <c r="L222" s="44"/>
      <c r="M222" s="65"/>
    </row>
    <row r="223" spans="1:13" s="4" customFormat="1" ht="33.75" customHeight="1" x14ac:dyDescent="0.2">
      <c r="A223" s="90">
        <v>29</v>
      </c>
      <c r="B223" s="86" t="s">
        <v>344</v>
      </c>
      <c r="C223" s="73"/>
      <c r="D223" s="73"/>
      <c r="E223" s="53" t="s">
        <v>314</v>
      </c>
      <c r="F223" s="73" t="s">
        <v>55</v>
      </c>
      <c r="G223" s="73">
        <v>1</v>
      </c>
      <c r="H223" s="54"/>
      <c r="I223" s="73"/>
      <c r="J223" s="47"/>
      <c r="K223" s="43"/>
      <c r="L223" s="44"/>
      <c r="M223" s="47"/>
    </row>
    <row r="224" spans="1:13" s="4" customFormat="1" ht="19.5" customHeight="1" x14ac:dyDescent="0.25">
      <c r="A224" s="91"/>
      <c r="B224" s="87"/>
      <c r="C224" s="73">
        <v>474</v>
      </c>
      <c r="D224" s="73" t="s">
        <v>122</v>
      </c>
      <c r="E224" s="73" t="s">
        <v>38</v>
      </c>
      <c r="F224" s="73" t="s">
        <v>55</v>
      </c>
      <c r="G224" s="73">
        <v>1</v>
      </c>
      <c r="H224" s="59"/>
      <c r="I224" s="10"/>
      <c r="J224" s="46" t="e">
        <f>CONCATENATE("INSERT INTO `medical_vacancies` (`id`, `keyOrganization`, `job`, `division`, `bet`, `measures`) VALUES (NULL, ","'",D224,"', '",E241,"', ","'",F240,"', ","'",G241,"', ","'",#REF!,"');")</f>
        <v>#REF!</v>
      </c>
      <c r="K224" s="43" t="s">
        <v>135</v>
      </c>
      <c r="L224" s="44" t="s">
        <v>136</v>
      </c>
      <c r="M224" s="46" t="str">
        <f t="shared" si="10"/>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25" spans="1:24" s="4" customFormat="1" ht="19.5" customHeight="1" x14ac:dyDescent="0.25">
      <c r="A225" s="91"/>
      <c r="B225" s="87"/>
      <c r="C225" s="73"/>
      <c r="D225" s="73"/>
      <c r="E225" s="73" t="s">
        <v>46</v>
      </c>
      <c r="F225" s="73" t="s">
        <v>54</v>
      </c>
      <c r="G225" s="73">
        <v>1</v>
      </c>
      <c r="H225" s="59"/>
      <c r="I225" s="73" t="s">
        <v>270</v>
      </c>
      <c r="J225" s="46"/>
      <c r="K225" s="43"/>
      <c r="L225" s="44"/>
      <c r="M225" s="46"/>
    </row>
    <row r="226" spans="1:24" s="4" customFormat="1" ht="18.75" customHeight="1" x14ac:dyDescent="0.25">
      <c r="A226" s="91"/>
      <c r="B226" s="87"/>
      <c r="C226" s="73">
        <v>475</v>
      </c>
      <c r="D226" s="73" t="s">
        <v>122</v>
      </c>
      <c r="E226" s="73" t="s">
        <v>25</v>
      </c>
      <c r="F226" s="73" t="s">
        <v>55</v>
      </c>
      <c r="G226" s="73">
        <v>1</v>
      </c>
      <c r="H226" s="59"/>
      <c r="I226" s="73" t="s">
        <v>270</v>
      </c>
      <c r="J226" s="46" t="str">
        <f>CONCATENATE("INSERT INTO `medical_vacancies` (`id`, `keyOrganization`, `job`, `division`, `bet`, `measures`) VALUES (NULL, ","'",D226,"', '",E242,"', ","'",F241,"', ","'",G242,"', ","'",I225,"');")</f>
        <v>INSERT INTO `medical_vacancies` (`id`, `keyOrganization`, `job`, `division`, `bet`, `measures`) VALUES (NULL, 'obl-psich-nevr-bolnitsa-1', 'врач-эндоскопист', 'стационар',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26" s="43" t="s">
        <v>135</v>
      </c>
      <c r="L226" s="44" t="s">
        <v>136</v>
      </c>
      <c r="M226" s="46" t="str">
        <f t="shared" si="10"/>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27" spans="1:24" s="4" customFormat="1" ht="22.5" customHeight="1" x14ac:dyDescent="0.25">
      <c r="A227" s="91"/>
      <c r="B227" s="87"/>
      <c r="C227" s="73"/>
      <c r="D227" s="73"/>
      <c r="E227" s="73" t="s">
        <v>284</v>
      </c>
      <c r="F227" s="73" t="s">
        <v>54</v>
      </c>
      <c r="G227" s="73">
        <v>1</v>
      </c>
      <c r="H227" s="59"/>
      <c r="I227" s="73" t="s">
        <v>270</v>
      </c>
      <c r="J227" s="46"/>
      <c r="K227" s="43"/>
      <c r="L227" s="44"/>
      <c r="M227" s="46"/>
    </row>
    <row r="228" spans="1:24" s="4" customFormat="1" ht="19.5" customHeight="1" x14ac:dyDescent="0.25">
      <c r="A228" s="91"/>
      <c r="B228" s="87"/>
      <c r="C228" s="73"/>
      <c r="D228" s="73"/>
      <c r="E228" s="73" t="s">
        <v>258</v>
      </c>
      <c r="F228" s="73" t="s">
        <v>55</v>
      </c>
      <c r="G228" s="73">
        <v>1</v>
      </c>
      <c r="H228" s="59"/>
      <c r="I228" s="73" t="s">
        <v>270</v>
      </c>
      <c r="J228" s="46"/>
      <c r="K228" s="43"/>
      <c r="L228" s="44"/>
      <c r="M228" s="46"/>
    </row>
    <row r="229" spans="1:24" s="4" customFormat="1" ht="19.5" customHeight="1" x14ac:dyDescent="0.25">
      <c r="A229" s="91"/>
      <c r="B229" s="87"/>
      <c r="C229" s="73">
        <v>477</v>
      </c>
      <c r="D229" s="73" t="s">
        <v>122</v>
      </c>
      <c r="E229" s="73" t="s">
        <v>46</v>
      </c>
      <c r="F229" s="73" t="s">
        <v>55</v>
      </c>
      <c r="G229" s="73">
        <v>6</v>
      </c>
      <c r="H229" s="59"/>
      <c r="I229" s="73" t="s">
        <v>270</v>
      </c>
      <c r="J229" s="46" t="e">
        <f>CONCATENATE("INSERT INTO `medical_vacancies` (`id`, `keyOrganization`, `job`, `division`, `bet`, `measures`) VALUES (NULL, ","'",D229,"', '",#REF!,"', ","'",#REF!,"', ","'",#REF!,"', ","'",I229,"');")</f>
        <v>#REF!</v>
      </c>
      <c r="K229" s="43" t="s">
        <v>135</v>
      </c>
      <c r="L229" s="44" t="s">
        <v>136</v>
      </c>
      <c r="M229" s="46" t="str">
        <f t="shared" si="10"/>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30" spans="1:24" s="4" customFormat="1" ht="19.5" customHeight="1" x14ac:dyDescent="0.25">
      <c r="A230" s="91"/>
      <c r="B230" s="87"/>
      <c r="C230" s="73"/>
      <c r="D230" s="73"/>
      <c r="E230" s="73" t="s">
        <v>12</v>
      </c>
      <c r="F230" s="73" t="s">
        <v>55</v>
      </c>
      <c r="G230" s="73">
        <v>1</v>
      </c>
      <c r="H230" s="59"/>
      <c r="I230" s="73" t="s">
        <v>270</v>
      </c>
      <c r="J230" s="46"/>
      <c r="K230" s="43"/>
      <c r="L230" s="44"/>
      <c r="M230" s="46"/>
    </row>
    <row r="231" spans="1:24" s="4" customFormat="1" ht="19.5" customHeight="1" x14ac:dyDescent="0.25">
      <c r="A231" s="91"/>
      <c r="B231" s="87"/>
      <c r="C231" s="73"/>
      <c r="D231" s="73"/>
      <c r="E231" s="73" t="s">
        <v>4</v>
      </c>
      <c r="F231" s="73" t="s">
        <v>54</v>
      </c>
      <c r="G231" s="73">
        <v>1</v>
      </c>
      <c r="H231" s="59"/>
      <c r="J231" s="46"/>
      <c r="K231" s="43"/>
      <c r="L231" s="44"/>
      <c r="M231" s="46"/>
    </row>
    <row r="232" spans="1:24" s="4" customFormat="1" ht="19.5" customHeight="1" x14ac:dyDescent="0.25">
      <c r="A232" s="91"/>
      <c r="B232" s="87"/>
      <c r="C232" s="73"/>
      <c r="D232" s="73"/>
      <c r="E232" s="73" t="s">
        <v>9</v>
      </c>
      <c r="F232" s="73" t="s">
        <v>55</v>
      </c>
      <c r="G232" s="73">
        <v>1</v>
      </c>
      <c r="H232" s="59"/>
      <c r="I232" s="73"/>
      <c r="J232" s="46"/>
      <c r="K232" s="43"/>
      <c r="L232" s="44"/>
      <c r="M232" s="46"/>
    </row>
    <row r="233" spans="1:24" s="49" customFormat="1" ht="19.5" customHeight="1" x14ac:dyDescent="0.2">
      <c r="A233" s="88">
        <v>30</v>
      </c>
      <c r="B233" s="88" t="s">
        <v>51</v>
      </c>
      <c r="C233" s="73">
        <v>484</v>
      </c>
      <c r="D233" s="73" t="s">
        <v>123</v>
      </c>
      <c r="E233" s="57" t="s">
        <v>69</v>
      </c>
      <c r="F233" s="57" t="s">
        <v>55</v>
      </c>
      <c r="G233" s="57">
        <v>1</v>
      </c>
      <c r="H233" s="54"/>
      <c r="I233" s="73" t="s">
        <v>254</v>
      </c>
      <c r="J233" s="50" t="e">
        <f>CONCATENATE("INSERT INTO `medical_vacancies` (`id`, `keyOrganization`, `job`, `division`, `bet`, `measures`) VALUES (NULL, ","'",D233,"', '",#REF!,"', ","'",#REF!,"', ","'",#REF!,"', ","'",#REF!,"');")</f>
        <v>#REF!</v>
      </c>
      <c r="K233" s="51" t="s">
        <v>135</v>
      </c>
      <c r="L233" s="52" t="s">
        <v>136</v>
      </c>
      <c r="M233" s="50" t="str">
        <f t="shared" si="10"/>
        <v>&lt;div id='entry'&gt;&lt;/div&gt;
&lt;link rel='stylesheet' href='http://h90428dg.beget.tech/css/style_doctor.css'&gt;
&lt;script src='https://yastatic.net/s3/frontend/forms/_/embed.js'&gt;&lt;/script&gt;
&lt;script src='http://h90428dg.beget.tech/js/POST_Request.js'&gt;&lt;/script&gt;
&lt;script&gt;let data = display('obl-tub-disp');&lt;/script&gt;</v>
      </c>
      <c r="N233" s="4"/>
      <c r="O233" s="4"/>
      <c r="P233" s="4"/>
      <c r="Q233" s="4"/>
      <c r="R233" s="4"/>
      <c r="S233" s="4"/>
      <c r="T233" s="4"/>
      <c r="U233" s="4"/>
      <c r="V233" s="4"/>
      <c r="W233" s="4"/>
      <c r="X233" s="4"/>
    </row>
    <row r="234" spans="1:24" s="49" customFormat="1" ht="19.5" customHeight="1" x14ac:dyDescent="0.2">
      <c r="A234" s="88"/>
      <c r="B234" s="88"/>
      <c r="C234" s="73"/>
      <c r="D234" s="73"/>
      <c r="E234" s="57" t="s">
        <v>268</v>
      </c>
      <c r="F234" s="57" t="s">
        <v>54</v>
      </c>
      <c r="G234" s="57">
        <v>3</v>
      </c>
      <c r="H234" s="54"/>
      <c r="I234" s="73" t="s">
        <v>254</v>
      </c>
      <c r="J234" s="50"/>
      <c r="K234" s="51"/>
      <c r="L234" s="52"/>
      <c r="M234" s="50"/>
      <c r="N234" s="4"/>
      <c r="O234" s="4"/>
      <c r="P234" s="4"/>
      <c r="Q234" s="4"/>
      <c r="R234" s="4"/>
      <c r="S234" s="4"/>
      <c r="T234" s="4"/>
      <c r="U234" s="4"/>
      <c r="V234" s="4"/>
      <c r="W234" s="4"/>
      <c r="X234" s="4"/>
    </row>
    <row r="235" spans="1:24" s="49" customFormat="1" ht="19.5" customHeight="1" x14ac:dyDescent="0.2">
      <c r="A235" s="88"/>
      <c r="B235" s="88"/>
      <c r="C235" s="73">
        <v>485</v>
      </c>
      <c r="D235" s="73" t="s">
        <v>123</v>
      </c>
      <c r="E235" s="57" t="s">
        <v>3</v>
      </c>
      <c r="F235" s="57" t="s">
        <v>55</v>
      </c>
      <c r="G235" s="57">
        <v>1</v>
      </c>
      <c r="H235" s="54"/>
      <c r="I235" s="73" t="s">
        <v>254</v>
      </c>
      <c r="J235" s="50" t="e">
        <f>CONCATENATE("INSERT INTO `medical_vacancies` (`id`, `keyOrganization`, `job`, `division`, `bet`, `measures`) VALUES (NULL, ","'",D235,"', '",#REF!,"', ","'",#REF!,"', ","'",#REF!,"', ","'",I233,"');")</f>
        <v>#REF!</v>
      </c>
      <c r="K235" s="51" t="s">
        <v>135</v>
      </c>
      <c r="L235" s="52" t="s">
        <v>136</v>
      </c>
      <c r="M235" s="50" t="str">
        <f t="shared" si="10"/>
        <v>&lt;div id='entry'&gt;&lt;/div&gt;
&lt;link rel='stylesheet' href='http://h90428dg.beget.tech/css/style_doctor.css'&gt;
&lt;script src='https://yastatic.net/s3/frontend/forms/_/embed.js'&gt;&lt;/script&gt;
&lt;script src='http://h90428dg.beget.tech/js/POST_Request.js'&gt;&lt;/script&gt;
&lt;script&gt;let data = display('obl-tub-disp');&lt;/script&gt;</v>
      </c>
      <c r="N235" s="4"/>
      <c r="O235" s="4"/>
      <c r="P235" s="4"/>
      <c r="Q235" s="4"/>
      <c r="R235" s="4"/>
      <c r="S235" s="4"/>
      <c r="T235" s="4"/>
      <c r="U235" s="4"/>
      <c r="V235" s="4"/>
      <c r="W235" s="4"/>
      <c r="X235" s="4"/>
    </row>
    <row r="236" spans="1:24" s="49" customFormat="1" ht="41.25" customHeight="1" x14ac:dyDescent="0.2">
      <c r="A236" s="88"/>
      <c r="B236" s="88"/>
      <c r="C236" s="73">
        <v>486</v>
      </c>
      <c r="D236" s="73" t="s">
        <v>123</v>
      </c>
      <c r="E236" s="57" t="s">
        <v>26</v>
      </c>
      <c r="F236" s="57" t="s">
        <v>55</v>
      </c>
      <c r="G236" s="57">
        <v>1</v>
      </c>
      <c r="H236" s="54"/>
      <c r="I236" s="73" t="s">
        <v>254</v>
      </c>
      <c r="J236" s="50" t="e">
        <f>CONCATENATE("INSERT INTO `medical_vacancies` (`id`, `keyOrganization`, `job`, `division`, `bet`, `measures`) VALUES (NULL, ","'",D236,"', '",#REF!,"', ","'",#REF!,"', ","'",#REF!,"', ","'",I236,"');")</f>
        <v>#REF!</v>
      </c>
      <c r="K236" s="51" t="s">
        <v>135</v>
      </c>
      <c r="L236" s="52" t="s">
        <v>136</v>
      </c>
      <c r="M236" s="50" t="str">
        <f t="shared" si="10"/>
        <v>&lt;div id='entry'&gt;&lt;/div&gt;
&lt;link rel='stylesheet' href='http://h90428dg.beget.tech/css/style_doctor.css'&gt;
&lt;script src='https://yastatic.net/s3/frontend/forms/_/embed.js'&gt;&lt;/script&gt;
&lt;script src='http://h90428dg.beget.tech/js/POST_Request.js'&gt;&lt;/script&gt;
&lt;script&gt;let data = display('obl-tub-disp');&lt;/script&gt;</v>
      </c>
      <c r="N236" s="4"/>
      <c r="O236" s="4"/>
      <c r="P236" s="4"/>
      <c r="Q236" s="4"/>
      <c r="R236" s="4"/>
      <c r="S236" s="4"/>
      <c r="T236" s="4"/>
      <c r="U236" s="4"/>
      <c r="V236" s="4"/>
      <c r="W236" s="4"/>
      <c r="X236" s="4"/>
    </row>
    <row r="237" spans="1:24" s="4" customFormat="1" ht="27.75" customHeight="1" x14ac:dyDescent="0.2">
      <c r="A237" s="89">
        <v>31</v>
      </c>
      <c r="B237" s="88" t="s">
        <v>300</v>
      </c>
      <c r="C237" s="73">
        <v>502</v>
      </c>
      <c r="D237" s="73" t="s">
        <v>124</v>
      </c>
      <c r="E237" s="73" t="s">
        <v>25</v>
      </c>
      <c r="F237" s="73" t="s">
        <v>55</v>
      </c>
      <c r="G237" s="57">
        <v>1</v>
      </c>
      <c r="H237" s="54">
        <v>68.89</v>
      </c>
      <c r="I237" s="73" t="s">
        <v>270</v>
      </c>
      <c r="J237" s="46" t="e">
        <f>CONCATENATE("INSERT INTO `medical_vacancies` (`id`, `keyOrganization`, `job`, `division`, `bet`, `measures`) VALUES (NULL, ","'",D237,"', '",#REF!,"', ","'",#REF!,"', ","'",#REF!,"', ","'",I237,"');")</f>
        <v>#REF!</v>
      </c>
      <c r="K237" s="43" t="s">
        <v>135</v>
      </c>
      <c r="L237" s="44" t="s">
        <v>136</v>
      </c>
      <c r="M237" s="46" t="str">
        <f t="shared" si="10"/>
        <v>&lt;div id='entry'&gt;&lt;/div&gt;
&lt;link rel='stylesheet' href='http://h90428dg.beget.tech/css/style_doctor.css'&gt;
&lt;script src='https://yastatic.net/s3/frontend/forms/_/embed.js'&gt;&lt;/script&gt;
&lt;script src='http://h90428dg.beget.tech/js/POST_Request.js'&gt;&lt;/script&gt;
&lt;script&gt;let data = display('obl-nark-disp');&lt;/script&gt;</v>
      </c>
    </row>
    <row r="238" spans="1:24" s="4" customFormat="1" ht="27.75" customHeight="1" x14ac:dyDescent="0.2">
      <c r="A238" s="89"/>
      <c r="B238" s="88"/>
      <c r="C238" s="73"/>
      <c r="D238" s="73"/>
      <c r="E238" s="73" t="s">
        <v>31</v>
      </c>
      <c r="F238" s="73" t="s">
        <v>72</v>
      </c>
      <c r="G238" s="57">
        <v>3</v>
      </c>
      <c r="H238" s="54"/>
      <c r="I238" s="73" t="s">
        <v>270</v>
      </c>
      <c r="J238" s="46"/>
      <c r="K238" s="43"/>
      <c r="L238" s="44"/>
      <c r="M238" s="46"/>
    </row>
    <row r="239" spans="1:24" s="4" customFormat="1" ht="27.75" customHeight="1" x14ac:dyDescent="0.2">
      <c r="A239" s="89"/>
      <c r="B239" s="88"/>
      <c r="C239" s="73"/>
      <c r="D239" s="73"/>
      <c r="E239" s="73" t="s">
        <v>15</v>
      </c>
      <c r="F239" s="73" t="s">
        <v>55</v>
      </c>
      <c r="G239" s="57">
        <v>1</v>
      </c>
      <c r="H239" s="54"/>
      <c r="I239" s="73" t="s">
        <v>270</v>
      </c>
      <c r="J239" s="46"/>
      <c r="K239" s="43"/>
      <c r="L239" s="44"/>
      <c r="M239" s="46"/>
    </row>
    <row r="240" spans="1:24" s="4" customFormat="1" ht="19.5" customHeight="1" x14ac:dyDescent="0.2">
      <c r="A240" s="89">
        <v>32</v>
      </c>
      <c r="B240" s="88" t="s">
        <v>66</v>
      </c>
      <c r="C240" s="73">
        <v>506</v>
      </c>
      <c r="D240" s="73" t="s">
        <v>125</v>
      </c>
      <c r="E240" s="53" t="s">
        <v>15</v>
      </c>
      <c r="F240" s="53" t="s">
        <v>55</v>
      </c>
      <c r="G240" s="73">
        <v>1</v>
      </c>
      <c r="H240" s="54" t="s">
        <v>247</v>
      </c>
      <c r="I240" s="73" t="s">
        <v>270</v>
      </c>
      <c r="J240" s="46" t="e">
        <f>CONCATENATE("INSERT INTO `medical_vacancies` (`id`, `keyOrganization`, `job`, `division`, `bet`, `measures`) VALUES (NULL, ","'",D240,"', '",#REF!,"', ","'",F254,"', ","'",#REF!,"', ","'",I240,"');")</f>
        <v>#REF!</v>
      </c>
      <c r="K240" s="43" t="s">
        <v>135</v>
      </c>
      <c r="L240" s="44" t="s">
        <v>136</v>
      </c>
      <c r="M240" s="46" t="str">
        <f t="shared" si="10"/>
        <v>&lt;div id='entry'&gt;&lt;/div&gt;
&lt;link rel='stylesheet' href='http://h90428dg.beget.tech/css/style_doctor.css'&gt;
&lt;script src='https://yastatic.net/s3/frontend/forms/_/embed.js'&gt;&lt;/script&gt;
&lt;script src='http://h90428dg.beget.tech/js/POST_Request.js'&gt;&lt;/script&gt;
&lt;script&gt;let data = display('obl-onco-disp');&lt;/script&gt;</v>
      </c>
    </row>
    <row r="241" spans="1:16" s="4" customFormat="1" ht="19.5" customHeight="1" x14ac:dyDescent="0.2">
      <c r="A241" s="89"/>
      <c r="B241" s="88"/>
      <c r="C241" s="73">
        <v>507</v>
      </c>
      <c r="D241" s="73" t="s">
        <v>125</v>
      </c>
      <c r="E241" s="53" t="s">
        <v>285</v>
      </c>
      <c r="F241" s="53" t="s">
        <v>55</v>
      </c>
      <c r="G241" s="53">
        <v>1</v>
      </c>
      <c r="H241" s="54" t="s">
        <v>247</v>
      </c>
      <c r="I241" s="10"/>
      <c r="J241" s="46" t="e">
        <f>CONCATENATE("INSERT INTO `medical_vacancies` (`id`, `keyOrganization`, `job`, `division`, `bet`, `measures`) VALUES (NULL, ","'",D241,"', '",#REF!,"', ","'",F256,"', ","'",#REF!,"', ","'",#REF!,"');")</f>
        <v>#REF!</v>
      </c>
      <c r="K241" s="43"/>
      <c r="L241" s="44"/>
      <c r="M241" s="46"/>
    </row>
    <row r="242" spans="1:16" s="4" customFormat="1" ht="19.5" customHeight="1" x14ac:dyDescent="0.2">
      <c r="A242" s="89"/>
      <c r="B242" s="88"/>
      <c r="C242" s="73"/>
      <c r="D242" s="73"/>
      <c r="E242" s="73" t="s">
        <v>3</v>
      </c>
      <c r="F242" s="73" t="s">
        <v>262</v>
      </c>
      <c r="G242" s="53">
        <v>2</v>
      </c>
      <c r="H242" s="54" t="s">
        <v>247</v>
      </c>
      <c r="I242" s="73"/>
      <c r="J242" s="46"/>
      <c r="K242" s="43"/>
      <c r="L242" s="44"/>
      <c r="M242" s="46"/>
    </row>
    <row r="243" spans="1:16" s="4" customFormat="1" ht="19.5" customHeight="1" x14ac:dyDescent="0.2">
      <c r="A243" s="89"/>
      <c r="B243" s="88"/>
      <c r="C243" s="73"/>
      <c r="D243" s="73"/>
      <c r="E243" s="73" t="s">
        <v>9</v>
      </c>
      <c r="F243" s="73" t="s">
        <v>138</v>
      </c>
      <c r="G243" s="73">
        <v>1</v>
      </c>
      <c r="H243" s="54"/>
      <c r="I243" s="73"/>
      <c r="J243" s="47"/>
      <c r="K243" s="43"/>
      <c r="L243" s="44"/>
      <c r="M243" s="47"/>
      <c r="P243" s="45"/>
    </row>
    <row r="244" spans="1:16" s="4" customFormat="1" ht="19.5" customHeight="1" x14ac:dyDescent="0.2">
      <c r="A244" s="89"/>
      <c r="B244" s="88"/>
      <c r="C244" s="73"/>
      <c r="D244" s="73"/>
      <c r="E244" s="73" t="s">
        <v>56</v>
      </c>
      <c r="F244" s="73" t="s">
        <v>54</v>
      </c>
      <c r="G244" s="73">
        <v>1</v>
      </c>
      <c r="H244" s="54" t="s">
        <v>246</v>
      </c>
      <c r="I244" s="73"/>
      <c r="J244" s="46"/>
      <c r="K244" s="43"/>
      <c r="L244" s="44"/>
      <c r="M244" s="46"/>
      <c r="P244" s="45"/>
    </row>
    <row r="245" spans="1:16" s="4" customFormat="1" ht="19.5" customHeight="1" x14ac:dyDescent="0.2">
      <c r="A245" s="89">
        <v>33</v>
      </c>
      <c r="B245" s="88" t="s">
        <v>78</v>
      </c>
      <c r="C245" s="73">
        <v>511</v>
      </c>
      <c r="D245" s="73" t="s">
        <v>126</v>
      </c>
      <c r="E245" s="73" t="s">
        <v>56</v>
      </c>
      <c r="F245" s="73" t="s">
        <v>140</v>
      </c>
      <c r="G245" s="73">
        <v>1</v>
      </c>
      <c r="H245" s="54"/>
      <c r="I245" s="73"/>
      <c r="J245" s="46" t="e">
        <f>CONCATENATE("INSERT INTO `medical_vacancies` (`id`, `keyOrganization`, `job`, `division`, `bet`, `measures`) VALUES (NULL, ","'",D245,"', '",#REF!,"', ","'",#REF!,"', ","'",#REF!,"', ","'",I245,"');")</f>
        <v>#REF!</v>
      </c>
      <c r="K245" s="43" t="s">
        <v>135</v>
      </c>
      <c r="L245" s="44" t="s">
        <v>136</v>
      </c>
      <c r="M245" s="46" t="str">
        <f t="shared" si="10"/>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246" spans="1:16" s="4" customFormat="1" ht="19.5" customHeight="1" x14ac:dyDescent="0.2">
      <c r="A246" s="89"/>
      <c r="B246" s="88"/>
      <c r="C246" s="73"/>
      <c r="D246" s="73"/>
      <c r="E246" s="73" t="s">
        <v>313</v>
      </c>
      <c r="F246" s="73" t="s">
        <v>294</v>
      </c>
      <c r="G246" s="73">
        <v>1</v>
      </c>
      <c r="H246" s="54"/>
      <c r="I246" s="73"/>
      <c r="J246" s="47"/>
      <c r="K246" s="43"/>
      <c r="L246" s="44"/>
      <c r="M246" s="47"/>
    </row>
    <row r="247" spans="1:16" s="4" customFormat="1" ht="19.5" customHeight="1" x14ac:dyDescent="0.2">
      <c r="A247" s="89"/>
      <c r="B247" s="88"/>
      <c r="C247" s="73"/>
      <c r="D247" s="73"/>
      <c r="E247" s="73" t="s">
        <v>70</v>
      </c>
      <c r="F247" s="73" t="s">
        <v>294</v>
      </c>
      <c r="G247" s="73">
        <v>1</v>
      </c>
      <c r="H247" s="54"/>
      <c r="I247" s="73"/>
      <c r="J247" s="46"/>
      <c r="K247" s="43"/>
      <c r="L247" s="44"/>
      <c r="M247" s="46"/>
    </row>
    <row r="248" spans="1:16" s="4" customFormat="1" ht="19.5" customHeight="1" x14ac:dyDescent="0.2">
      <c r="A248" s="89"/>
      <c r="B248" s="88"/>
      <c r="C248" s="73"/>
      <c r="D248" s="73"/>
      <c r="E248" s="73" t="s">
        <v>4</v>
      </c>
      <c r="F248" s="73" t="s">
        <v>139</v>
      </c>
      <c r="G248" s="73">
        <v>1</v>
      </c>
      <c r="H248" s="54"/>
      <c r="I248" s="73"/>
      <c r="J248" s="55"/>
      <c r="K248" s="43"/>
      <c r="L248" s="44"/>
      <c r="M248" s="55"/>
    </row>
    <row r="249" spans="1:16" s="4" customFormat="1" ht="111.75" customHeight="1" x14ac:dyDescent="0.2">
      <c r="A249" s="82">
        <v>34</v>
      </c>
      <c r="B249" s="80" t="s">
        <v>75</v>
      </c>
      <c r="C249" s="73"/>
      <c r="D249" s="73"/>
      <c r="E249" s="73" t="s">
        <v>79</v>
      </c>
      <c r="F249" s="73" t="s">
        <v>54</v>
      </c>
      <c r="G249" s="73">
        <v>1</v>
      </c>
      <c r="H249" s="54"/>
      <c r="I249" s="73"/>
      <c r="J249" s="46"/>
      <c r="K249" s="43"/>
      <c r="L249" s="44"/>
      <c r="M249" s="46"/>
    </row>
    <row r="250" spans="1:16" s="4" customFormat="1" ht="22.5" customHeight="1" x14ac:dyDescent="0.2">
      <c r="A250" s="90">
        <v>35</v>
      </c>
      <c r="B250" s="86" t="s">
        <v>62</v>
      </c>
      <c r="C250" s="73"/>
      <c r="D250" s="73"/>
      <c r="E250" s="73" t="s">
        <v>22</v>
      </c>
      <c r="F250" s="56"/>
      <c r="G250" s="73">
        <v>10</v>
      </c>
      <c r="H250" s="54"/>
      <c r="I250" s="73"/>
      <c r="J250" s="46"/>
      <c r="K250" s="43"/>
      <c r="L250" s="44"/>
      <c r="M250" s="46"/>
    </row>
    <row r="251" spans="1:16" s="4" customFormat="1" ht="19.5" customHeight="1" x14ac:dyDescent="0.2">
      <c r="A251" s="91"/>
      <c r="B251" s="87"/>
      <c r="C251" s="73">
        <v>519</v>
      </c>
      <c r="D251" s="73" t="s">
        <v>127</v>
      </c>
      <c r="E251" s="73" t="s">
        <v>12</v>
      </c>
      <c r="F251" s="56"/>
      <c r="G251" s="73">
        <v>2</v>
      </c>
      <c r="H251" s="54"/>
      <c r="I251" s="73" t="s">
        <v>270</v>
      </c>
      <c r="J251" s="46" t="e">
        <f>CONCATENATE("INSERT INTO `medical_vacancies` (`id`, `keyOrganization`, `job`, `division`, `bet`, `measures`) VALUES (NULL, ","'",D251,"', '",E259,"', ","'",F260,"', ","'",G259,"', ","'",#REF!,"');")</f>
        <v>#REF!</v>
      </c>
      <c r="K251" s="43" t="s">
        <v>135</v>
      </c>
      <c r="L251" s="44" t="s">
        <v>136</v>
      </c>
      <c r="M251" s="46" t="str">
        <f t="shared" ref="M251:M269" si="11">CONCATENATE(K251,D251,L251)</f>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52" spans="1:16" s="4" customFormat="1" ht="18.75" customHeight="1" x14ac:dyDescent="0.2">
      <c r="A252" s="91"/>
      <c r="B252" s="87"/>
      <c r="C252" s="73">
        <v>520</v>
      </c>
      <c r="D252" s="73" t="s">
        <v>127</v>
      </c>
      <c r="E252" s="73" t="s">
        <v>21</v>
      </c>
      <c r="F252" s="56"/>
      <c r="G252" s="73">
        <v>3</v>
      </c>
      <c r="H252" s="54"/>
      <c r="I252" s="73" t="s">
        <v>270</v>
      </c>
      <c r="J252" s="46" t="str">
        <f>CONCATENATE("INSERT INTO `medical_vacancies` (`id`, `keyOrganization`, `job`, `division`, `bet`, `measures`) VALUES (NULL, ","'",D252,"', '",E261,"', ","'",F259,"', ","'",G261,"', ","'",I252,"');")</f>
        <v>INSERT INTO `medical_vacancies` (`id`, `keyOrganization`, `job`, `division`, `bet`, `measures`) VALUES (NULL, 'lipetsk-emergency', 'врач клинической лабораторной диагностики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52" s="43" t="s">
        <v>135</v>
      </c>
      <c r="L252" s="44" t="s">
        <v>136</v>
      </c>
      <c r="M252" s="46" t="str">
        <f t="shared" si="11"/>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53" spans="1:16" s="4" customFormat="1" ht="19.5" customHeight="1" x14ac:dyDescent="0.2">
      <c r="A253" s="91"/>
      <c r="B253" s="87"/>
      <c r="C253" s="73">
        <v>521</v>
      </c>
      <c r="D253" s="73" t="s">
        <v>127</v>
      </c>
      <c r="E253" s="73" t="s">
        <v>15</v>
      </c>
      <c r="F253" s="56"/>
      <c r="G253" s="73">
        <v>6</v>
      </c>
      <c r="H253" s="54"/>
      <c r="I253" s="73" t="s">
        <v>270</v>
      </c>
      <c r="J253" s="46" t="str">
        <f>CONCATENATE("INSERT INTO `medical_vacancies` (`id`, `keyOrganization`, `job`, `division`, `bet`, `measures`) VALUES (NULL, ","'",D253,"', '",E262,"', ","'",F261,"', ","'",G262,"', ","'",I253,"');")</f>
        <v>INSERT INTO `medical_vacancies` (`id`, `keyOrganization`, `job`, `division`, `bet`, `measures`) VALUES (NULL, 'lipetsk-emergency', 'врач-акушер-гинеколог', 'стационар', '6',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53" s="43" t="s">
        <v>135</v>
      </c>
      <c r="L253" s="44" t="s">
        <v>136</v>
      </c>
      <c r="M253" s="46" t="str">
        <f t="shared" si="11"/>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54" spans="1:16" s="4" customFormat="1" ht="19.5" customHeight="1" x14ac:dyDescent="0.2">
      <c r="A254" s="89">
        <v>36</v>
      </c>
      <c r="B254" s="88" t="s">
        <v>74</v>
      </c>
      <c r="C254" s="73">
        <v>528</v>
      </c>
      <c r="D254" s="73" t="s">
        <v>128</v>
      </c>
      <c r="E254" s="73" t="s">
        <v>35</v>
      </c>
      <c r="F254" s="73" t="s">
        <v>54</v>
      </c>
      <c r="G254" s="73">
        <v>1</v>
      </c>
      <c r="H254" s="54"/>
      <c r="I254" s="73"/>
      <c r="J254" s="46" t="str">
        <f>CONCATENATE("INSERT INTO `medical_vacancies` (`id`, `keyOrganization`, `job`, `division`, `bet`, `measures`) VALUES (NULL, ","'",D254,"', '",E264,"', ","'",F263,"', ","'",G264,"', ","'",I254,"');")</f>
        <v>INSERT INTO `medical_vacancies` (`id`, `keyOrganization`, `job`, `division`, `bet`, `measures`) VALUES (NULL, 'obl-stom-center', 'врач-оториноларинголог ', 'стационар', '1', '');</v>
      </c>
      <c r="K254" s="43" t="s">
        <v>135</v>
      </c>
      <c r="L254" s="44" t="s">
        <v>136</v>
      </c>
      <c r="M254" s="46" t="str">
        <f t="shared" si="11"/>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255" spans="1:16" s="4" customFormat="1" ht="66.75" customHeight="1" x14ac:dyDescent="0.2">
      <c r="A255" s="89"/>
      <c r="B255" s="88"/>
      <c r="C255" s="73"/>
      <c r="D255" s="73"/>
      <c r="E255" s="57" t="s">
        <v>36</v>
      </c>
      <c r="F255" s="73" t="s">
        <v>54</v>
      </c>
      <c r="G255" s="73">
        <v>1</v>
      </c>
      <c r="H255" s="54"/>
      <c r="I255" s="73"/>
      <c r="J255" s="46"/>
      <c r="K255" s="43"/>
      <c r="L255" s="44"/>
      <c r="M255" s="46"/>
    </row>
    <row r="256" spans="1:16" s="4" customFormat="1" ht="23.25" customHeight="1" x14ac:dyDescent="0.2">
      <c r="A256" s="90">
        <v>37</v>
      </c>
      <c r="B256" s="88" t="s">
        <v>52</v>
      </c>
      <c r="C256" s="73"/>
      <c r="D256" s="73"/>
      <c r="E256" s="73" t="s">
        <v>67</v>
      </c>
      <c r="F256" s="73" t="s">
        <v>266</v>
      </c>
      <c r="G256" s="10">
        <v>1</v>
      </c>
      <c r="H256" s="54"/>
      <c r="I256" s="73"/>
      <c r="J256" s="46"/>
      <c r="K256" s="43"/>
      <c r="L256" s="44"/>
      <c r="M256" s="46"/>
    </row>
    <row r="257" spans="1:828" s="4" customFormat="1" ht="72.75" customHeight="1" x14ac:dyDescent="0.2">
      <c r="A257" s="91"/>
      <c r="B257" s="88"/>
      <c r="C257" s="73"/>
      <c r="D257" s="73"/>
      <c r="E257" s="73" t="s">
        <v>315</v>
      </c>
      <c r="F257" s="73" t="s">
        <v>266</v>
      </c>
      <c r="G257" s="10">
        <v>1</v>
      </c>
      <c r="H257" s="54"/>
      <c r="I257" s="73"/>
      <c r="J257" s="62"/>
      <c r="K257" s="43"/>
      <c r="L257" s="44"/>
      <c r="M257" s="62"/>
    </row>
    <row r="258" spans="1:828" s="4" customFormat="1" ht="82.5" customHeight="1" x14ac:dyDescent="0.2">
      <c r="A258" s="82">
        <v>38</v>
      </c>
      <c r="B258" s="79" t="s">
        <v>286</v>
      </c>
      <c r="C258" s="73"/>
      <c r="D258" s="70"/>
      <c r="E258" s="73" t="s">
        <v>56</v>
      </c>
      <c r="F258" s="73" t="s">
        <v>54</v>
      </c>
      <c r="G258" s="73">
        <v>1</v>
      </c>
      <c r="H258" s="54"/>
      <c r="I258" s="73"/>
      <c r="J258" s="46"/>
      <c r="K258" s="43"/>
      <c r="L258" s="44"/>
      <c r="M258" s="46"/>
    </row>
    <row r="259" spans="1:828" s="4" customFormat="1" ht="19.5" customHeight="1" x14ac:dyDescent="0.2">
      <c r="A259" s="90">
        <v>39</v>
      </c>
      <c r="B259" s="88" t="s">
        <v>73</v>
      </c>
      <c r="C259" s="73">
        <v>540</v>
      </c>
      <c r="D259" s="73" t="s">
        <v>129</v>
      </c>
      <c r="E259" s="73" t="s">
        <v>15</v>
      </c>
      <c r="F259" s="73" t="s">
        <v>55</v>
      </c>
      <c r="G259" s="73">
        <v>6</v>
      </c>
      <c r="H259" s="54"/>
      <c r="I259" s="73" t="s">
        <v>270</v>
      </c>
      <c r="J259" s="46" t="e">
        <f>CONCATENATE("INSERT INTO `medical_vacancies` (`id`, `keyOrganization`, `job`, `division`, `bet`, `measures`) VALUES (NULL, ","'",D259,"', '",#REF!,"', ","'",#REF!,"', ","'",#REF!,"', ","'",#REF!,"');")</f>
        <v>#REF!</v>
      </c>
      <c r="K259" s="43" t="s">
        <v>135</v>
      </c>
      <c r="L259" s="44" t="s">
        <v>136</v>
      </c>
      <c r="M259" s="46" t="str">
        <f t="shared" si="11"/>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60" spans="1:828" s="4" customFormat="1" ht="19.5" customHeight="1" x14ac:dyDescent="0.2">
      <c r="A260" s="91"/>
      <c r="B260" s="88"/>
      <c r="C260" s="73"/>
      <c r="D260" s="73"/>
      <c r="E260" s="73" t="s">
        <v>251</v>
      </c>
      <c r="F260" s="73" t="s">
        <v>54</v>
      </c>
      <c r="G260" s="73">
        <v>1</v>
      </c>
      <c r="H260" s="54"/>
      <c r="I260" s="73"/>
      <c r="J260" s="46"/>
      <c r="K260" s="43"/>
      <c r="L260" s="44"/>
      <c r="M260" s="46"/>
    </row>
    <row r="261" spans="1:828" s="4" customFormat="1" ht="19.5" customHeight="1" x14ac:dyDescent="0.2">
      <c r="A261" s="91"/>
      <c r="B261" s="88"/>
      <c r="C261" s="73">
        <v>541</v>
      </c>
      <c r="D261" s="73" t="s">
        <v>129</v>
      </c>
      <c r="E261" s="73" t="s">
        <v>248</v>
      </c>
      <c r="F261" s="73" t="s">
        <v>55</v>
      </c>
      <c r="G261" s="73">
        <v>1</v>
      </c>
      <c r="H261" s="54"/>
      <c r="I261" s="73"/>
      <c r="J261" s="46" t="e">
        <f>CONCATENATE("INSERT INTO `medical_vacancies` (`id`, `keyOrganization`, `job`, `division`, `bet`, `measures`) VALUES (NULL, ","'",D261,"', '",#REF!,"', ","'",#REF!,"', ","'",#REF!,"', ","'",I259,"');")</f>
        <v>#REF!</v>
      </c>
      <c r="K261" s="43" t="s">
        <v>135</v>
      </c>
      <c r="L261" s="44" t="s">
        <v>136</v>
      </c>
      <c r="M261" s="46" t="str">
        <f t="shared" si="11"/>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62" spans="1:828" s="4" customFormat="1" ht="19.5" customHeight="1" x14ac:dyDescent="0.2">
      <c r="A262" s="91"/>
      <c r="B262" s="88"/>
      <c r="C262" s="73">
        <v>542</v>
      </c>
      <c r="D262" s="73" t="s">
        <v>129</v>
      </c>
      <c r="E262" s="73" t="s">
        <v>14</v>
      </c>
      <c r="F262" s="73" t="s">
        <v>263</v>
      </c>
      <c r="G262" s="73">
        <v>6</v>
      </c>
      <c r="H262" s="54"/>
      <c r="I262" s="73" t="s">
        <v>270</v>
      </c>
      <c r="J262" s="46" t="e">
        <f>CONCATENATE("INSERT INTO `medical_vacancies` (`id`, `keyOrganization`, `job`, `division`, `bet`, `measures`) VALUES (NULL, ","'",D262,"', '",E268,"', ","'",#REF!,"', ","'",#REF!,"', ","'",I261,"');")</f>
        <v>#REF!</v>
      </c>
      <c r="K262" s="43" t="s">
        <v>135</v>
      </c>
      <c r="L262" s="44" t="s">
        <v>136</v>
      </c>
      <c r="M262" s="46" t="str">
        <f t="shared" si="11"/>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63" spans="1:828" s="49" customFormat="1" ht="19.5" customHeight="1" x14ac:dyDescent="0.2">
      <c r="A263" s="84">
        <v>40</v>
      </c>
      <c r="B263" s="86" t="s">
        <v>288</v>
      </c>
      <c r="C263" s="73"/>
      <c r="D263" s="73"/>
      <c r="E263" s="73" t="s">
        <v>2</v>
      </c>
      <c r="F263" s="73" t="s">
        <v>55</v>
      </c>
      <c r="G263" s="53">
        <v>3</v>
      </c>
      <c r="H263" s="54"/>
      <c r="I263" s="73" t="s">
        <v>270</v>
      </c>
      <c r="J263" s="50"/>
      <c r="K263" s="51"/>
      <c r="L263" s="52"/>
      <c r="M263" s="50"/>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c r="CZ263" s="4"/>
      <c r="DA263" s="4"/>
      <c r="DB263" s="4"/>
      <c r="DC263" s="4"/>
      <c r="DD263" s="4"/>
      <c r="DE263" s="4"/>
      <c r="DF263" s="4"/>
      <c r="DG263" s="4"/>
      <c r="DH263" s="4"/>
      <c r="DI263" s="4"/>
      <c r="DJ263" s="4"/>
      <c r="DK263" s="4"/>
      <c r="DL263" s="4"/>
      <c r="DM263" s="4"/>
      <c r="DN263" s="4"/>
      <c r="DO263" s="4"/>
      <c r="DP263" s="4"/>
      <c r="DQ263" s="4"/>
      <c r="DR263" s="4"/>
      <c r="DS263" s="4"/>
      <c r="DT263" s="4"/>
      <c r="DU263" s="4"/>
      <c r="DV263" s="4"/>
      <c r="DW263" s="4"/>
      <c r="DX263" s="4"/>
      <c r="DY263" s="4"/>
      <c r="DZ263" s="4"/>
      <c r="EA263" s="4"/>
      <c r="EB263" s="4"/>
      <c r="EC263" s="4"/>
      <c r="ED263" s="4"/>
      <c r="EE263" s="4"/>
      <c r="EF263" s="4"/>
      <c r="EG263" s="4"/>
      <c r="EH263" s="4"/>
      <c r="EI263" s="4"/>
      <c r="EJ263" s="4"/>
      <c r="EK263" s="4"/>
      <c r="EL263" s="4"/>
      <c r="EM263" s="4"/>
      <c r="EN263" s="4"/>
      <c r="EO263" s="4"/>
      <c r="EP263" s="4"/>
      <c r="EQ263" s="4"/>
      <c r="ER263" s="4"/>
      <c r="ES263" s="4"/>
      <c r="ET263" s="4"/>
      <c r="EU263" s="4"/>
      <c r="EV263" s="4"/>
      <c r="EW263" s="4"/>
      <c r="EX263" s="4"/>
      <c r="EY263" s="4"/>
      <c r="EZ263" s="4"/>
      <c r="FA263" s="4"/>
      <c r="FB263" s="4"/>
      <c r="FC263" s="4"/>
      <c r="FD263" s="4"/>
      <c r="FE263" s="4"/>
      <c r="FF263" s="4"/>
      <c r="FG263" s="4"/>
      <c r="FH263" s="4"/>
      <c r="FI263" s="4"/>
      <c r="FJ263" s="4"/>
      <c r="FK263" s="4"/>
      <c r="FL263" s="4"/>
      <c r="FM263" s="4"/>
      <c r="FN263" s="4"/>
      <c r="FO263" s="4"/>
      <c r="FP263" s="4"/>
      <c r="FQ263" s="4"/>
      <c r="FR263" s="4"/>
      <c r="FS263" s="4"/>
      <c r="FT263" s="4"/>
      <c r="FU263" s="4"/>
      <c r="FV263" s="4"/>
      <c r="FW263" s="4"/>
      <c r="FX263" s="4"/>
      <c r="FY263" s="4"/>
      <c r="FZ263" s="4"/>
      <c r="GA263" s="4"/>
      <c r="GB263" s="4"/>
      <c r="GC263" s="4"/>
      <c r="GD263" s="4"/>
      <c r="GE263" s="4"/>
      <c r="GF263" s="4"/>
      <c r="GG263" s="4"/>
      <c r="GH263" s="4"/>
      <c r="GI263" s="4"/>
      <c r="GJ263" s="4"/>
      <c r="GK263" s="4"/>
      <c r="GL263" s="4"/>
      <c r="GM263" s="4"/>
      <c r="GN263" s="4"/>
      <c r="GO263" s="4"/>
      <c r="GP263" s="4"/>
      <c r="GQ263" s="4"/>
      <c r="GR263" s="4"/>
      <c r="GS263" s="4"/>
      <c r="GT263" s="4"/>
      <c r="GU263" s="4"/>
      <c r="GV263" s="4"/>
      <c r="GW263" s="4"/>
      <c r="GX263" s="4"/>
      <c r="GY263" s="4"/>
      <c r="GZ263" s="4"/>
      <c r="HA263" s="4"/>
      <c r="HB263" s="4"/>
      <c r="HC263" s="4"/>
      <c r="HD263" s="4"/>
      <c r="HE263" s="4"/>
      <c r="HF263" s="4"/>
      <c r="HG263" s="4"/>
      <c r="HH263" s="4"/>
      <c r="HI263" s="4"/>
      <c r="HJ263" s="4"/>
      <c r="HK263" s="4"/>
      <c r="HL263" s="4"/>
      <c r="HM263" s="4"/>
      <c r="HN263" s="4"/>
      <c r="HO263" s="4"/>
      <c r="HP263" s="4"/>
      <c r="HQ263" s="4"/>
      <c r="HR263" s="4"/>
      <c r="HS263" s="4"/>
      <c r="HT263" s="4"/>
      <c r="HU263" s="4"/>
      <c r="HV263" s="4"/>
      <c r="HW263" s="4"/>
      <c r="HX263" s="4"/>
      <c r="HY263" s="4"/>
      <c r="HZ263" s="4"/>
      <c r="IA263" s="4"/>
      <c r="IB263" s="4"/>
      <c r="IC263" s="4"/>
      <c r="ID263" s="4"/>
      <c r="IE263" s="4"/>
      <c r="IF263" s="4"/>
      <c r="IG263" s="4"/>
      <c r="IH263" s="4"/>
      <c r="II263" s="4"/>
      <c r="IJ263" s="4"/>
      <c r="IK263" s="4"/>
      <c r="IL263" s="4"/>
      <c r="IM263" s="4"/>
      <c r="IN263" s="4"/>
      <c r="IO263" s="4"/>
      <c r="IP263" s="4"/>
      <c r="IQ263" s="4"/>
      <c r="IR263" s="4"/>
      <c r="IS263" s="4"/>
      <c r="IT263" s="4"/>
      <c r="IU263" s="4"/>
      <c r="IV263" s="4"/>
      <c r="IW263" s="4"/>
      <c r="IX263" s="4"/>
      <c r="IY263" s="4"/>
      <c r="IZ263" s="4"/>
      <c r="JA263" s="4"/>
      <c r="JB263" s="4"/>
      <c r="JC263" s="4"/>
      <c r="JD263" s="4"/>
      <c r="JE263" s="4"/>
      <c r="JF263" s="4"/>
      <c r="JG263" s="4"/>
      <c r="JH263" s="4"/>
      <c r="JI263" s="4"/>
      <c r="JJ263" s="4"/>
      <c r="JK263" s="4"/>
      <c r="JL263" s="4"/>
      <c r="JM263" s="4"/>
      <c r="JN263" s="4"/>
      <c r="JO263" s="4"/>
      <c r="JP263" s="4"/>
      <c r="JQ263" s="4"/>
      <c r="JR263" s="4"/>
      <c r="JS263" s="4"/>
      <c r="JT263" s="4"/>
      <c r="JU263" s="4"/>
      <c r="JV263" s="4"/>
      <c r="JW263" s="4"/>
      <c r="JX263" s="4"/>
      <c r="JY263" s="4"/>
      <c r="JZ263" s="4"/>
      <c r="KA263" s="4"/>
      <c r="KB263" s="4"/>
      <c r="KC263" s="4"/>
      <c r="KD263" s="4"/>
      <c r="KE263" s="4"/>
      <c r="KF263" s="4"/>
      <c r="KG263" s="4"/>
      <c r="KH263" s="4"/>
      <c r="KI263" s="4"/>
      <c r="KJ263" s="4"/>
      <c r="KK263" s="4"/>
      <c r="KL263" s="4"/>
      <c r="KM263" s="4"/>
      <c r="KN263" s="4"/>
      <c r="KO263" s="4"/>
      <c r="KP263" s="4"/>
      <c r="KQ263" s="4"/>
      <c r="KR263" s="4"/>
      <c r="KS263" s="4"/>
      <c r="KT263" s="4"/>
      <c r="KU263" s="4"/>
      <c r="KV263" s="4"/>
      <c r="KW263" s="4"/>
      <c r="KX263" s="4"/>
      <c r="KY263" s="4"/>
      <c r="KZ263" s="4"/>
      <c r="LA263" s="4"/>
      <c r="LB263" s="4"/>
      <c r="LC263" s="4"/>
      <c r="LD263" s="4"/>
      <c r="LE263" s="4"/>
      <c r="LF263" s="4"/>
      <c r="LG263" s="4"/>
      <c r="LH263" s="4"/>
      <c r="LI263" s="4"/>
      <c r="LJ263" s="4"/>
      <c r="LK263" s="4"/>
      <c r="LL263" s="4"/>
      <c r="LM263" s="4"/>
      <c r="LN263" s="4"/>
      <c r="LO263" s="4"/>
      <c r="LP263" s="4"/>
      <c r="LQ263" s="4"/>
      <c r="LR263" s="4"/>
      <c r="LS263" s="4"/>
      <c r="LT263" s="4"/>
      <c r="LU263" s="4"/>
      <c r="LV263" s="4"/>
      <c r="LW263" s="4"/>
      <c r="LX263" s="4"/>
      <c r="LY263" s="4"/>
      <c r="LZ263" s="4"/>
      <c r="MA263" s="4"/>
      <c r="MB263" s="4"/>
      <c r="MC263" s="4"/>
      <c r="MD263" s="4"/>
      <c r="ME263" s="4"/>
      <c r="MF263" s="4"/>
      <c r="MG263" s="4"/>
      <c r="MH263" s="4"/>
      <c r="MI263" s="4"/>
      <c r="MJ263" s="4"/>
      <c r="MK263" s="4"/>
      <c r="ML263" s="4"/>
      <c r="MM263" s="4"/>
      <c r="MN263" s="4"/>
      <c r="MO263" s="4"/>
      <c r="MP263" s="4"/>
      <c r="MQ263" s="4"/>
      <c r="MR263" s="4"/>
      <c r="MS263" s="4"/>
      <c r="MT263" s="4"/>
      <c r="MU263" s="4"/>
      <c r="MV263" s="4"/>
      <c r="MW263" s="4"/>
      <c r="MX263" s="4"/>
      <c r="MY263" s="4"/>
      <c r="MZ263" s="4"/>
      <c r="NA263" s="4"/>
      <c r="NB263" s="4"/>
      <c r="NC263" s="4"/>
      <c r="ND263" s="4"/>
      <c r="NE263" s="4"/>
      <c r="NF263" s="4"/>
      <c r="NG263" s="4"/>
      <c r="NH263" s="4"/>
      <c r="NI263" s="4"/>
      <c r="NJ263" s="4"/>
      <c r="NK263" s="4"/>
      <c r="NL263" s="4"/>
      <c r="NM263" s="4"/>
      <c r="NN263" s="4"/>
      <c r="NO263" s="4"/>
      <c r="NP263" s="4"/>
      <c r="NQ263" s="4"/>
      <c r="NR263" s="4"/>
      <c r="NS263" s="4"/>
      <c r="NT263" s="4"/>
      <c r="NU263" s="4"/>
      <c r="NV263" s="4"/>
      <c r="NW263" s="4"/>
      <c r="NX263" s="4"/>
      <c r="NY263" s="4"/>
      <c r="NZ263" s="4"/>
      <c r="OA263" s="4"/>
      <c r="OB263" s="4"/>
      <c r="OC263" s="4"/>
      <c r="OD263" s="4"/>
      <c r="OE263" s="4"/>
      <c r="OF263" s="4"/>
      <c r="OG263" s="4"/>
      <c r="OH263" s="4"/>
      <c r="OI263" s="4"/>
      <c r="OJ263" s="4"/>
      <c r="OK263" s="4"/>
      <c r="OL263" s="4"/>
      <c r="OM263" s="4"/>
      <c r="ON263" s="4"/>
      <c r="OO263" s="4"/>
      <c r="OP263" s="4"/>
      <c r="OQ263" s="4"/>
      <c r="OR263" s="4"/>
      <c r="OS263" s="4"/>
      <c r="OT263" s="4"/>
      <c r="OU263" s="4"/>
      <c r="OV263" s="4"/>
      <c r="OW263" s="4"/>
      <c r="OX263" s="4"/>
      <c r="OY263" s="4"/>
      <c r="OZ263" s="4"/>
      <c r="PA263" s="4"/>
      <c r="PB263" s="4"/>
      <c r="PC263" s="4"/>
      <c r="PD263" s="4"/>
      <c r="PE263" s="4"/>
      <c r="PF263" s="4"/>
      <c r="PG263" s="4"/>
      <c r="PH263" s="4"/>
      <c r="PI263" s="4"/>
      <c r="PJ263" s="4"/>
      <c r="PK263" s="4"/>
      <c r="PL263" s="4"/>
      <c r="PM263" s="4"/>
      <c r="PN263" s="4"/>
      <c r="PO263" s="4"/>
      <c r="PP263" s="4"/>
      <c r="PQ263" s="4"/>
      <c r="PR263" s="4"/>
      <c r="PS263" s="4"/>
      <c r="PT263" s="4"/>
      <c r="PU263" s="4"/>
      <c r="PV263" s="4"/>
      <c r="PW263" s="4"/>
      <c r="PX263" s="4"/>
      <c r="PY263" s="4"/>
      <c r="PZ263" s="4"/>
      <c r="QA263" s="4"/>
      <c r="QB263" s="4"/>
      <c r="QC263" s="4"/>
      <c r="QD263" s="4"/>
      <c r="QE263" s="4"/>
      <c r="QF263" s="4"/>
      <c r="QG263" s="4"/>
      <c r="QH263" s="4"/>
      <c r="QI263" s="4"/>
      <c r="QJ263" s="4"/>
      <c r="QK263" s="4"/>
      <c r="QL263" s="4"/>
      <c r="QM263" s="4"/>
      <c r="QN263" s="4"/>
      <c r="QO263" s="4"/>
      <c r="QP263" s="4"/>
      <c r="QQ263" s="4"/>
      <c r="QR263" s="4"/>
      <c r="QS263" s="4"/>
      <c r="QT263" s="4"/>
      <c r="QU263" s="4"/>
      <c r="QV263" s="4"/>
      <c r="QW263" s="4"/>
      <c r="QX263" s="4"/>
      <c r="QY263" s="4"/>
      <c r="QZ263" s="4"/>
      <c r="RA263" s="4"/>
      <c r="RB263" s="4"/>
      <c r="RC263" s="4"/>
      <c r="RD263" s="4"/>
      <c r="RE263" s="4"/>
      <c r="RF263" s="4"/>
      <c r="RG263" s="4"/>
      <c r="RH263" s="4"/>
      <c r="RI263" s="4"/>
      <c r="RJ263" s="4"/>
      <c r="RK263" s="4"/>
      <c r="RL263" s="4"/>
      <c r="RM263" s="4"/>
      <c r="RN263" s="4"/>
      <c r="RO263" s="4"/>
      <c r="RP263" s="4"/>
      <c r="RQ263" s="4"/>
      <c r="RR263" s="4"/>
      <c r="RS263" s="4"/>
      <c r="RT263" s="4"/>
      <c r="RU263" s="4"/>
      <c r="RV263" s="4"/>
      <c r="RW263" s="4"/>
      <c r="RX263" s="4"/>
      <c r="RY263" s="4"/>
      <c r="RZ263" s="4"/>
      <c r="SA263" s="4"/>
      <c r="SB263" s="4"/>
      <c r="SC263" s="4"/>
      <c r="SD263" s="4"/>
      <c r="SE263" s="4"/>
      <c r="SF263" s="4"/>
      <c r="SG263" s="4"/>
      <c r="SH263" s="4"/>
      <c r="SI263" s="4"/>
      <c r="SJ263" s="4"/>
      <c r="SK263" s="4"/>
      <c r="SL263" s="4"/>
      <c r="SM263" s="4"/>
      <c r="SN263" s="4"/>
      <c r="SO263" s="4"/>
      <c r="SP263" s="4"/>
      <c r="SQ263" s="4"/>
      <c r="SR263" s="4"/>
      <c r="SS263" s="4"/>
      <c r="ST263" s="4"/>
      <c r="SU263" s="4"/>
      <c r="SV263" s="4"/>
      <c r="SW263" s="4"/>
      <c r="SX263" s="4"/>
      <c r="SY263" s="4"/>
      <c r="SZ263" s="4"/>
      <c r="TA263" s="4"/>
      <c r="TB263" s="4"/>
      <c r="TC263" s="4"/>
      <c r="TD263" s="4"/>
      <c r="TE263" s="4"/>
      <c r="TF263" s="4"/>
      <c r="TG263" s="4"/>
      <c r="TH263" s="4"/>
      <c r="TI263" s="4"/>
      <c r="TJ263" s="4"/>
      <c r="TK263" s="4"/>
      <c r="TL263" s="4"/>
      <c r="TM263" s="4"/>
      <c r="TN263" s="4"/>
      <c r="TO263" s="4"/>
      <c r="TP263" s="4"/>
      <c r="TQ263" s="4"/>
      <c r="TR263" s="4"/>
      <c r="TS263" s="4"/>
      <c r="TT263" s="4"/>
      <c r="TU263" s="4"/>
      <c r="TV263" s="4"/>
      <c r="TW263" s="4"/>
      <c r="TX263" s="4"/>
      <c r="TY263" s="4"/>
      <c r="TZ263" s="4"/>
      <c r="UA263" s="4"/>
      <c r="UB263" s="4"/>
      <c r="UC263" s="4"/>
      <c r="UD263" s="4"/>
      <c r="UE263" s="4"/>
      <c r="UF263" s="4"/>
      <c r="UG263" s="4"/>
      <c r="UH263" s="4"/>
      <c r="UI263" s="4"/>
      <c r="UJ263" s="4"/>
      <c r="UK263" s="4"/>
      <c r="UL263" s="4"/>
      <c r="UM263" s="4"/>
      <c r="UN263" s="4"/>
      <c r="UO263" s="4"/>
      <c r="UP263" s="4"/>
      <c r="UQ263" s="4"/>
      <c r="UR263" s="4"/>
      <c r="US263" s="4"/>
      <c r="UT263" s="4"/>
      <c r="UU263" s="4"/>
      <c r="UV263" s="4"/>
      <c r="UW263" s="4"/>
      <c r="UX263" s="4"/>
      <c r="UY263" s="4"/>
      <c r="UZ263" s="4"/>
      <c r="VA263" s="4"/>
      <c r="VB263" s="4"/>
      <c r="VC263" s="4"/>
      <c r="VD263" s="4"/>
      <c r="VE263" s="4"/>
      <c r="VF263" s="4"/>
      <c r="VG263" s="4"/>
      <c r="VH263" s="4"/>
      <c r="VI263" s="4"/>
      <c r="VJ263" s="4"/>
      <c r="VK263" s="4"/>
      <c r="VL263" s="4"/>
      <c r="VM263" s="4"/>
      <c r="VN263" s="4"/>
      <c r="VO263" s="4"/>
      <c r="VP263" s="4"/>
      <c r="VQ263" s="4"/>
      <c r="VR263" s="4"/>
      <c r="VS263" s="4"/>
      <c r="VT263" s="4"/>
      <c r="VU263" s="4"/>
      <c r="VV263" s="4"/>
      <c r="VW263" s="4"/>
      <c r="VX263" s="4"/>
      <c r="VY263" s="4"/>
      <c r="VZ263" s="4"/>
      <c r="WA263" s="4"/>
      <c r="WB263" s="4"/>
      <c r="WC263" s="4"/>
      <c r="WD263" s="4"/>
      <c r="WE263" s="4"/>
      <c r="WF263" s="4"/>
      <c r="WG263" s="4"/>
      <c r="WH263" s="4"/>
      <c r="WI263" s="4"/>
      <c r="WJ263" s="4"/>
      <c r="WK263" s="4"/>
      <c r="WL263" s="4"/>
      <c r="WM263" s="4"/>
      <c r="WN263" s="4"/>
      <c r="WO263" s="4"/>
      <c r="WP263" s="4"/>
      <c r="WQ263" s="4"/>
      <c r="WR263" s="4"/>
      <c r="WS263" s="4"/>
      <c r="WT263" s="4"/>
      <c r="WU263" s="4"/>
      <c r="WV263" s="4"/>
      <c r="WW263" s="4"/>
      <c r="WX263" s="4"/>
      <c r="WY263" s="4"/>
      <c r="WZ263" s="4"/>
      <c r="XA263" s="4"/>
      <c r="XB263" s="4"/>
      <c r="XC263" s="4"/>
      <c r="XD263" s="4"/>
      <c r="XE263" s="4"/>
      <c r="XF263" s="4"/>
      <c r="XG263" s="4"/>
      <c r="XH263" s="4"/>
      <c r="XI263" s="4"/>
      <c r="XJ263" s="4"/>
      <c r="XK263" s="4"/>
      <c r="XL263" s="4"/>
      <c r="XM263" s="4"/>
      <c r="XN263" s="4"/>
      <c r="XO263" s="4"/>
      <c r="XP263" s="4"/>
      <c r="XQ263" s="4"/>
      <c r="XR263" s="4"/>
      <c r="XS263" s="4"/>
      <c r="XT263" s="4"/>
      <c r="XU263" s="4"/>
      <c r="XV263" s="4"/>
      <c r="XW263" s="4"/>
      <c r="XX263" s="4"/>
      <c r="XY263" s="4"/>
      <c r="XZ263" s="4"/>
      <c r="YA263" s="4"/>
      <c r="YB263" s="4"/>
      <c r="YC263" s="4"/>
      <c r="YD263" s="4"/>
      <c r="YE263" s="4"/>
      <c r="YF263" s="4"/>
      <c r="YG263" s="4"/>
      <c r="YH263" s="4"/>
      <c r="YI263" s="4"/>
      <c r="YJ263" s="4"/>
      <c r="YK263" s="4"/>
      <c r="YL263" s="4"/>
      <c r="YM263" s="4"/>
      <c r="YN263" s="4"/>
      <c r="YO263" s="4"/>
      <c r="YP263" s="4"/>
      <c r="YQ263" s="4"/>
      <c r="YR263" s="4"/>
      <c r="YS263" s="4"/>
      <c r="YT263" s="4"/>
      <c r="YU263" s="4"/>
      <c r="YV263" s="4"/>
      <c r="YW263" s="4"/>
      <c r="YX263" s="4"/>
      <c r="YY263" s="4"/>
      <c r="YZ263" s="4"/>
      <c r="ZA263" s="4"/>
      <c r="ZB263" s="4"/>
      <c r="ZC263" s="4"/>
      <c r="ZD263" s="4"/>
      <c r="ZE263" s="4"/>
      <c r="ZF263" s="4"/>
      <c r="ZG263" s="4"/>
      <c r="ZH263" s="4"/>
      <c r="ZI263" s="4"/>
      <c r="ZJ263" s="4"/>
      <c r="ZK263" s="4"/>
      <c r="ZL263" s="4"/>
      <c r="ZM263" s="4"/>
      <c r="ZN263" s="4"/>
      <c r="ZO263" s="4"/>
      <c r="ZP263" s="4"/>
      <c r="ZQ263" s="4"/>
      <c r="ZR263" s="4"/>
      <c r="ZS263" s="4"/>
      <c r="ZT263" s="4"/>
      <c r="ZU263" s="4"/>
      <c r="ZV263" s="4"/>
      <c r="ZW263" s="4"/>
      <c r="ZX263" s="4"/>
      <c r="ZY263" s="4"/>
      <c r="ZZ263" s="4"/>
      <c r="AAA263" s="4"/>
      <c r="AAB263" s="4"/>
      <c r="AAC263" s="4"/>
      <c r="AAD263" s="4"/>
      <c r="AAE263" s="4"/>
      <c r="AAF263" s="4"/>
      <c r="AAG263" s="4"/>
      <c r="AAH263" s="4"/>
      <c r="AAI263" s="4"/>
      <c r="AAJ263" s="4"/>
      <c r="AAK263" s="4"/>
      <c r="AAL263" s="4"/>
      <c r="AAM263" s="4"/>
      <c r="AAN263" s="4"/>
      <c r="AAO263" s="4"/>
      <c r="AAP263" s="4"/>
      <c r="AAQ263" s="4"/>
      <c r="AAR263" s="4"/>
      <c r="AAS263" s="4"/>
      <c r="AAT263" s="4"/>
      <c r="AAU263" s="4"/>
      <c r="AAV263" s="4"/>
      <c r="AAW263" s="4"/>
      <c r="AAX263" s="4"/>
      <c r="AAY263" s="4"/>
      <c r="AAZ263" s="4"/>
      <c r="ABA263" s="4"/>
      <c r="ABB263" s="4"/>
      <c r="ABC263" s="4"/>
      <c r="ABD263" s="4"/>
      <c r="ABE263" s="4"/>
      <c r="ABF263" s="4"/>
      <c r="ABG263" s="4"/>
      <c r="ABH263" s="4"/>
      <c r="ABI263" s="4"/>
      <c r="ABJ263" s="4"/>
      <c r="ABK263" s="4"/>
      <c r="ABL263" s="4"/>
      <c r="ABM263" s="4"/>
      <c r="ABN263" s="4"/>
      <c r="ABO263" s="4"/>
      <c r="ABP263" s="4"/>
      <c r="ABQ263" s="4"/>
      <c r="ABR263" s="4"/>
      <c r="ABS263" s="4"/>
      <c r="ABT263" s="4"/>
      <c r="ABU263" s="4"/>
      <c r="ABV263" s="4"/>
      <c r="ABW263" s="4"/>
      <c r="ABX263" s="4"/>
      <c r="ABY263" s="4"/>
      <c r="ABZ263" s="4"/>
      <c r="ACA263" s="4"/>
      <c r="ACB263" s="4"/>
      <c r="ACC263" s="4"/>
      <c r="ACD263" s="4"/>
      <c r="ACE263" s="4"/>
      <c r="ACF263" s="4"/>
      <c r="ACG263" s="4"/>
      <c r="ACH263" s="4"/>
      <c r="ACI263" s="4"/>
      <c r="ACJ263" s="4"/>
      <c r="ACK263" s="4"/>
      <c r="ACL263" s="4"/>
      <c r="ACM263" s="4"/>
      <c r="ACN263" s="4"/>
      <c r="ACO263" s="4"/>
      <c r="ACP263" s="4"/>
      <c r="ACQ263" s="4"/>
      <c r="ACR263" s="4"/>
      <c r="ACS263" s="4"/>
      <c r="ACT263" s="4"/>
      <c r="ACU263" s="4"/>
      <c r="ACV263" s="4"/>
      <c r="ACW263" s="4"/>
      <c r="ACX263" s="4"/>
      <c r="ACY263" s="4"/>
      <c r="ACZ263" s="4"/>
      <c r="ADA263" s="4"/>
      <c r="ADB263" s="4"/>
      <c r="ADC263" s="4"/>
      <c r="ADD263" s="4"/>
      <c r="ADE263" s="4"/>
      <c r="ADF263" s="4"/>
      <c r="ADG263" s="4"/>
      <c r="ADH263" s="4"/>
      <c r="ADI263" s="4"/>
      <c r="ADJ263" s="4"/>
      <c r="ADK263" s="4"/>
      <c r="ADL263" s="4"/>
      <c r="ADM263" s="4"/>
      <c r="ADN263" s="4"/>
      <c r="ADO263" s="4"/>
      <c r="ADP263" s="4"/>
      <c r="ADQ263" s="4"/>
      <c r="ADR263" s="4"/>
      <c r="ADS263" s="4"/>
      <c r="ADT263" s="4"/>
      <c r="ADU263" s="4"/>
      <c r="ADV263" s="4"/>
      <c r="ADW263" s="4"/>
      <c r="ADX263" s="4"/>
      <c r="ADY263" s="4"/>
      <c r="ADZ263" s="4"/>
      <c r="AEA263" s="4"/>
      <c r="AEB263" s="4"/>
      <c r="AEC263" s="4"/>
      <c r="AED263" s="4"/>
      <c r="AEE263" s="4"/>
      <c r="AEF263" s="4"/>
      <c r="AEG263" s="4"/>
      <c r="AEH263" s="4"/>
      <c r="AEI263" s="4"/>
      <c r="AEJ263" s="4"/>
      <c r="AEK263" s="4"/>
      <c r="AEL263" s="4"/>
      <c r="AEM263" s="4"/>
      <c r="AEN263" s="4"/>
      <c r="AEO263" s="4"/>
      <c r="AEP263" s="4"/>
      <c r="AEQ263" s="4"/>
      <c r="AER263" s="4"/>
      <c r="AES263" s="4"/>
      <c r="AET263" s="4"/>
      <c r="AEU263" s="4"/>
      <c r="AEV263" s="4"/>
    </row>
    <row r="264" spans="1:828" s="49" customFormat="1" ht="19.5" customHeight="1" x14ac:dyDescent="0.2">
      <c r="A264" s="85"/>
      <c r="B264" s="87"/>
      <c r="C264" s="73">
        <v>549</v>
      </c>
      <c r="D264" s="73" t="s">
        <v>130</v>
      </c>
      <c r="E264" s="73" t="s">
        <v>271</v>
      </c>
      <c r="F264" s="73" t="s">
        <v>55</v>
      </c>
      <c r="G264" s="73">
        <v>1</v>
      </c>
      <c r="H264" s="54"/>
      <c r="I264" s="10"/>
      <c r="J264" s="50" t="e">
        <f>CONCATENATE("INSERT INTO `medical_vacancies` (`id`, `keyOrganization`, `job`, `division`, `bet`, `measures`) VALUES (NULL, ","'",D264,"', '",#REF!,"', ","'",#REF!,"', ","'",#REF!,"', ","'",I267,"');")</f>
        <v>#REF!</v>
      </c>
      <c r="K264" s="51" t="s">
        <v>135</v>
      </c>
      <c r="L264" s="52" t="s">
        <v>136</v>
      </c>
      <c r="M264" s="50" t="str">
        <f t="shared" si="11"/>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c r="CZ264" s="4"/>
      <c r="DA264" s="4"/>
      <c r="DB264" s="4"/>
      <c r="DC264" s="4"/>
      <c r="DD264" s="4"/>
      <c r="DE264" s="4"/>
      <c r="DF264" s="4"/>
      <c r="DG264" s="4"/>
      <c r="DH264" s="4"/>
      <c r="DI264" s="4"/>
      <c r="DJ264" s="4"/>
      <c r="DK264" s="4"/>
      <c r="DL264" s="4"/>
      <c r="DM264" s="4"/>
      <c r="DN264" s="4"/>
      <c r="DO264" s="4"/>
      <c r="DP264" s="4"/>
      <c r="DQ264" s="4"/>
      <c r="DR264" s="4"/>
      <c r="DS264" s="4"/>
      <c r="DT264" s="4"/>
      <c r="DU264" s="4"/>
      <c r="DV264" s="4"/>
      <c r="DW264" s="4"/>
      <c r="DX264" s="4"/>
      <c r="DY264" s="4"/>
      <c r="DZ264" s="4"/>
      <c r="EA264" s="4"/>
      <c r="EB264" s="4"/>
      <c r="EC264" s="4"/>
      <c r="ED264" s="4"/>
      <c r="EE264" s="4"/>
      <c r="EF264" s="4"/>
      <c r="EG264" s="4"/>
      <c r="EH264" s="4"/>
      <c r="EI264" s="4"/>
      <c r="EJ264" s="4"/>
      <c r="EK264" s="4"/>
      <c r="EL264" s="4"/>
      <c r="EM264" s="4"/>
      <c r="EN264" s="4"/>
      <c r="EO264" s="4"/>
      <c r="EP264" s="4"/>
      <c r="EQ264" s="4"/>
      <c r="ER264" s="4"/>
      <c r="ES264" s="4"/>
      <c r="ET264" s="4"/>
      <c r="EU264" s="4"/>
      <c r="EV264" s="4"/>
      <c r="EW264" s="4"/>
      <c r="EX264" s="4"/>
      <c r="EY264" s="4"/>
      <c r="EZ264" s="4"/>
      <c r="FA264" s="4"/>
      <c r="FB264" s="4"/>
      <c r="FC264" s="4"/>
      <c r="FD264" s="4"/>
      <c r="FE264" s="4"/>
      <c r="FF264" s="4"/>
      <c r="FG264" s="4"/>
      <c r="FH264" s="4"/>
      <c r="FI264" s="4"/>
      <c r="FJ264" s="4"/>
      <c r="FK264" s="4"/>
      <c r="FL264" s="4"/>
      <c r="FM264" s="4"/>
      <c r="FN264" s="4"/>
      <c r="FO264" s="4"/>
      <c r="FP264" s="4"/>
      <c r="FQ264" s="4"/>
      <c r="FR264" s="4"/>
      <c r="FS264" s="4"/>
      <c r="FT264" s="4"/>
      <c r="FU264" s="4"/>
      <c r="FV264" s="4"/>
      <c r="FW264" s="4"/>
      <c r="FX264" s="4"/>
      <c r="FY264" s="4"/>
      <c r="FZ264" s="4"/>
      <c r="GA264" s="4"/>
      <c r="GB264" s="4"/>
      <c r="GC264" s="4"/>
      <c r="GD264" s="4"/>
      <c r="GE264" s="4"/>
      <c r="GF264" s="4"/>
      <c r="GG264" s="4"/>
      <c r="GH264" s="4"/>
      <c r="GI264" s="4"/>
      <c r="GJ264" s="4"/>
      <c r="GK264" s="4"/>
      <c r="GL264" s="4"/>
      <c r="GM264" s="4"/>
      <c r="GN264" s="4"/>
      <c r="GO264" s="4"/>
      <c r="GP264" s="4"/>
      <c r="GQ264" s="4"/>
      <c r="GR264" s="4"/>
      <c r="GS264" s="4"/>
      <c r="GT264" s="4"/>
      <c r="GU264" s="4"/>
      <c r="GV264" s="4"/>
      <c r="GW264" s="4"/>
      <c r="GX264" s="4"/>
      <c r="GY264" s="4"/>
      <c r="GZ264" s="4"/>
      <c r="HA264" s="4"/>
      <c r="HB264" s="4"/>
      <c r="HC264" s="4"/>
      <c r="HD264" s="4"/>
      <c r="HE264" s="4"/>
      <c r="HF264" s="4"/>
      <c r="HG264" s="4"/>
      <c r="HH264" s="4"/>
      <c r="HI264" s="4"/>
      <c r="HJ264" s="4"/>
      <c r="HK264" s="4"/>
      <c r="HL264" s="4"/>
      <c r="HM264" s="4"/>
      <c r="HN264" s="4"/>
      <c r="HO264" s="4"/>
      <c r="HP264" s="4"/>
      <c r="HQ264" s="4"/>
      <c r="HR264" s="4"/>
      <c r="HS264" s="4"/>
      <c r="HT264" s="4"/>
      <c r="HU264" s="4"/>
      <c r="HV264" s="4"/>
      <c r="HW264" s="4"/>
      <c r="HX264" s="4"/>
      <c r="HY264" s="4"/>
      <c r="HZ264" s="4"/>
      <c r="IA264" s="4"/>
      <c r="IB264" s="4"/>
      <c r="IC264" s="4"/>
      <c r="ID264" s="4"/>
      <c r="IE264" s="4"/>
      <c r="IF264" s="4"/>
      <c r="IG264" s="4"/>
      <c r="IH264" s="4"/>
      <c r="II264" s="4"/>
      <c r="IJ264" s="4"/>
      <c r="IK264" s="4"/>
      <c r="IL264" s="4"/>
      <c r="IM264" s="4"/>
      <c r="IN264" s="4"/>
      <c r="IO264" s="4"/>
      <c r="IP264" s="4"/>
      <c r="IQ264" s="4"/>
      <c r="IR264" s="4"/>
      <c r="IS264" s="4"/>
      <c r="IT264" s="4"/>
      <c r="IU264" s="4"/>
      <c r="IV264" s="4"/>
      <c r="IW264" s="4"/>
      <c r="IX264" s="4"/>
      <c r="IY264" s="4"/>
      <c r="IZ264" s="4"/>
      <c r="JA264" s="4"/>
      <c r="JB264" s="4"/>
      <c r="JC264" s="4"/>
      <c r="JD264" s="4"/>
      <c r="JE264" s="4"/>
      <c r="JF264" s="4"/>
      <c r="JG264" s="4"/>
      <c r="JH264" s="4"/>
      <c r="JI264" s="4"/>
      <c r="JJ264" s="4"/>
      <c r="JK264" s="4"/>
      <c r="JL264" s="4"/>
      <c r="JM264" s="4"/>
      <c r="JN264" s="4"/>
      <c r="JO264" s="4"/>
      <c r="JP264" s="4"/>
      <c r="JQ264" s="4"/>
      <c r="JR264" s="4"/>
      <c r="JS264" s="4"/>
      <c r="JT264" s="4"/>
      <c r="JU264" s="4"/>
      <c r="JV264" s="4"/>
      <c r="JW264" s="4"/>
      <c r="JX264" s="4"/>
      <c r="JY264" s="4"/>
      <c r="JZ264" s="4"/>
      <c r="KA264" s="4"/>
      <c r="KB264" s="4"/>
      <c r="KC264" s="4"/>
      <c r="KD264" s="4"/>
      <c r="KE264" s="4"/>
      <c r="KF264" s="4"/>
      <c r="KG264" s="4"/>
      <c r="KH264" s="4"/>
      <c r="KI264" s="4"/>
      <c r="KJ264" s="4"/>
      <c r="KK264" s="4"/>
      <c r="KL264" s="4"/>
      <c r="KM264" s="4"/>
      <c r="KN264" s="4"/>
      <c r="KO264" s="4"/>
      <c r="KP264" s="4"/>
      <c r="KQ264" s="4"/>
      <c r="KR264" s="4"/>
      <c r="KS264" s="4"/>
      <c r="KT264" s="4"/>
      <c r="KU264" s="4"/>
      <c r="KV264" s="4"/>
      <c r="KW264" s="4"/>
      <c r="KX264" s="4"/>
      <c r="KY264" s="4"/>
      <c r="KZ264" s="4"/>
      <c r="LA264" s="4"/>
      <c r="LB264" s="4"/>
      <c r="LC264" s="4"/>
      <c r="LD264" s="4"/>
      <c r="LE264" s="4"/>
      <c r="LF264" s="4"/>
      <c r="LG264" s="4"/>
      <c r="LH264" s="4"/>
      <c r="LI264" s="4"/>
      <c r="LJ264" s="4"/>
      <c r="LK264" s="4"/>
      <c r="LL264" s="4"/>
      <c r="LM264" s="4"/>
      <c r="LN264" s="4"/>
      <c r="LO264" s="4"/>
      <c r="LP264" s="4"/>
      <c r="LQ264" s="4"/>
      <c r="LR264" s="4"/>
      <c r="LS264" s="4"/>
      <c r="LT264" s="4"/>
      <c r="LU264" s="4"/>
      <c r="LV264" s="4"/>
      <c r="LW264" s="4"/>
      <c r="LX264" s="4"/>
      <c r="LY264" s="4"/>
      <c r="LZ264" s="4"/>
      <c r="MA264" s="4"/>
      <c r="MB264" s="4"/>
      <c r="MC264" s="4"/>
      <c r="MD264" s="4"/>
      <c r="ME264" s="4"/>
      <c r="MF264" s="4"/>
      <c r="MG264" s="4"/>
      <c r="MH264" s="4"/>
      <c r="MI264" s="4"/>
      <c r="MJ264" s="4"/>
      <c r="MK264" s="4"/>
      <c r="ML264" s="4"/>
      <c r="MM264" s="4"/>
      <c r="MN264" s="4"/>
      <c r="MO264" s="4"/>
      <c r="MP264" s="4"/>
      <c r="MQ264" s="4"/>
      <c r="MR264" s="4"/>
      <c r="MS264" s="4"/>
      <c r="MT264" s="4"/>
      <c r="MU264" s="4"/>
      <c r="MV264" s="4"/>
      <c r="MW264" s="4"/>
      <c r="MX264" s="4"/>
      <c r="MY264" s="4"/>
      <c r="MZ264" s="4"/>
      <c r="NA264" s="4"/>
      <c r="NB264" s="4"/>
      <c r="NC264" s="4"/>
      <c r="ND264" s="4"/>
      <c r="NE264" s="4"/>
      <c r="NF264" s="4"/>
      <c r="NG264" s="4"/>
      <c r="NH264" s="4"/>
      <c r="NI264" s="4"/>
      <c r="NJ264" s="4"/>
      <c r="NK264" s="4"/>
      <c r="NL264" s="4"/>
      <c r="NM264" s="4"/>
      <c r="NN264" s="4"/>
      <c r="NO264" s="4"/>
      <c r="NP264" s="4"/>
      <c r="NQ264" s="4"/>
      <c r="NR264" s="4"/>
      <c r="NS264" s="4"/>
      <c r="NT264" s="4"/>
      <c r="NU264" s="4"/>
      <c r="NV264" s="4"/>
      <c r="NW264" s="4"/>
      <c r="NX264" s="4"/>
      <c r="NY264" s="4"/>
      <c r="NZ264" s="4"/>
      <c r="OA264" s="4"/>
      <c r="OB264" s="4"/>
      <c r="OC264" s="4"/>
      <c r="OD264" s="4"/>
      <c r="OE264" s="4"/>
      <c r="OF264" s="4"/>
      <c r="OG264" s="4"/>
      <c r="OH264" s="4"/>
      <c r="OI264" s="4"/>
      <c r="OJ264" s="4"/>
      <c r="OK264" s="4"/>
      <c r="OL264" s="4"/>
      <c r="OM264" s="4"/>
      <c r="ON264" s="4"/>
      <c r="OO264" s="4"/>
      <c r="OP264" s="4"/>
      <c r="OQ264" s="4"/>
      <c r="OR264" s="4"/>
      <c r="OS264" s="4"/>
      <c r="OT264" s="4"/>
      <c r="OU264" s="4"/>
      <c r="OV264" s="4"/>
      <c r="OW264" s="4"/>
      <c r="OX264" s="4"/>
      <c r="OY264" s="4"/>
      <c r="OZ264" s="4"/>
      <c r="PA264" s="4"/>
      <c r="PB264" s="4"/>
      <c r="PC264" s="4"/>
      <c r="PD264" s="4"/>
      <c r="PE264" s="4"/>
      <c r="PF264" s="4"/>
      <c r="PG264" s="4"/>
      <c r="PH264" s="4"/>
      <c r="PI264" s="4"/>
      <c r="PJ264" s="4"/>
      <c r="PK264" s="4"/>
      <c r="PL264" s="4"/>
      <c r="PM264" s="4"/>
      <c r="PN264" s="4"/>
      <c r="PO264" s="4"/>
      <c r="PP264" s="4"/>
      <c r="PQ264" s="4"/>
      <c r="PR264" s="4"/>
      <c r="PS264" s="4"/>
      <c r="PT264" s="4"/>
      <c r="PU264" s="4"/>
      <c r="PV264" s="4"/>
      <c r="PW264" s="4"/>
      <c r="PX264" s="4"/>
      <c r="PY264" s="4"/>
      <c r="PZ264" s="4"/>
      <c r="QA264" s="4"/>
      <c r="QB264" s="4"/>
      <c r="QC264" s="4"/>
      <c r="QD264" s="4"/>
      <c r="QE264" s="4"/>
      <c r="QF264" s="4"/>
      <c r="QG264" s="4"/>
      <c r="QH264" s="4"/>
      <c r="QI264" s="4"/>
      <c r="QJ264" s="4"/>
      <c r="QK264" s="4"/>
      <c r="QL264" s="4"/>
      <c r="QM264" s="4"/>
      <c r="QN264" s="4"/>
      <c r="QO264" s="4"/>
      <c r="QP264" s="4"/>
      <c r="QQ264" s="4"/>
      <c r="QR264" s="4"/>
      <c r="QS264" s="4"/>
      <c r="QT264" s="4"/>
      <c r="QU264" s="4"/>
      <c r="QV264" s="4"/>
      <c r="QW264" s="4"/>
      <c r="QX264" s="4"/>
      <c r="QY264" s="4"/>
      <c r="QZ264" s="4"/>
      <c r="RA264" s="4"/>
      <c r="RB264" s="4"/>
      <c r="RC264" s="4"/>
      <c r="RD264" s="4"/>
      <c r="RE264" s="4"/>
      <c r="RF264" s="4"/>
      <c r="RG264" s="4"/>
      <c r="RH264" s="4"/>
      <c r="RI264" s="4"/>
      <c r="RJ264" s="4"/>
      <c r="RK264" s="4"/>
      <c r="RL264" s="4"/>
      <c r="RM264" s="4"/>
      <c r="RN264" s="4"/>
      <c r="RO264" s="4"/>
      <c r="RP264" s="4"/>
      <c r="RQ264" s="4"/>
      <c r="RR264" s="4"/>
      <c r="RS264" s="4"/>
      <c r="RT264" s="4"/>
      <c r="RU264" s="4"/>
      <c r="RV264" s="4"/>
      <c r="RW264" s="4"/>
      <c r="RX264" s="4"/>
      <c r="RY264" s="4"/>
      <c r="RZ264" s="4"/>
      <c r="SA264" s="4"/>
      <c r="SB264" s="4"/>
      <c r="SC264" s="4"/>
      <c r="SD264" s="4"/>
      <c r="SE264" s="4"/>
      <c r="SF264" s="4"/>
      <c r="SG264" s="4"/>
      <c r="SH264" s="4"/>
      <c r="SI264" s="4"/>
      <c r="SJ264" s="4"/>
      <c r="SK264" s="4"/>
      <c r="SL264" s="4"/>
      <c r="SM264" s="4"/>
      <c r="SN264" s="4"/>
      <c r="SO264" s="4"/>
      <c r="SP264" s="4"/>
      <c r="SQ264" s="4"/>
      <c r="SR264" s="4"/>
      <c r="SS264" s="4"/>
      <c r="ST264" s="4"/>
      <c r="SU264" s="4"/>
      <c r="SV264" s="4"/>
      <c r="SW264" s="4"/>
      <c r="SX264" s="4"/>
      <c r="SY264" s="4"/>
      <c r="SZ264" s="4"/>
      <c r="TA264" s="4"/>
      <c r="TB264" s="4"/>
      <c r="TC264" s="4"/>
      <c r="TD264" s="4"/>
      <c r="TE264" s="4"/>
      <c r="TF264" s="4"/>
      <c r="TG264" s="4"/>
      <c r="TH264" s="4"/>
      <c r="TI264" s="4"/>
      <c r="TJ264" s="4"/>
      <c r="TK264" s="4"/>
      <c r="TL264" s="4"/>
      <c r="TM264" s="4"/>
      <c r="TN264" s="4"/>
      <c r="TO264" s="4"/>
      <c r="TP264" s="4"/>
      <c r="TQ264" s="4"/>
      <c r="TR264" s="4"/>
      <c r="TS264" s="4"/>
      <c r="TT264" s="4"/>
      <c r="TU264" s="4"/>
      <c r="TV264" s="4"/>
      <c r="TW264" s="4"/>
      <c r="TX264" s="4"/>
      <c r="TY264" s="4"/>
      <c r="TZ264" s="4"/>
      <c r="UA264" s="4"/>
      <c r="UB264" s="4"/>
      <c r="UC264" s="4"/>
      <c r="UD264" s="4"/>
      <c r="UE264" s="4"/>
      <c r="UF264" s="4"/>
      <c r="UG264" s="4"/>
      <c r="UH264" s="4"/>
      <c r="UI264" s="4"/>
      <c r="UJ264" s="4"/>
      <c r="UK264" s="4"/>
      <c r="UL264" s="4"/>
      <c r="UM264" s="4"/>
      <c r="UN264" s="4"/>
      <c r="UO264" s="4"/>
      <c r="UP264" s="4"/>
      <c r="UQ264" s="4"/>
      <c r="UR264" s="4"/>
      <c r="US264" s="4"/>
      <c r="UT264" s="4"/>
      <c r="UU264" s="4"/>
      <c r="UV264" s="4"/>
      <c r="UW264" s="4"/>
      <c r="UX264" s="4"/>
      <c r="UY264" s="4"/>
      <c r="UZ264" s="4"/>
      <c r="VA264" s="4"/>
      <c r="VB264" s="4"/>
      <c r="VC264" s="4"/>
      <c r="VD264" s="4"/>
      <c r="VE264" s="4"/>
      <c r="VF264" s="4"/>
      <c r="VG264" s="4"/>
      <c r="VH264" s="4"/>
      <c r="VI264" s="4"/>
      <c r="VJ264" s="4"/>
      <c r="VK264" s="4"/>
      <c r="VL264" s="4"/>
      <c r="VM264" s="4"/>
      <c r="VN264" s="4"/>
      <c r="VO264" s="4"/>
      <c r="VP264" s="4"/>
      <c r="VQ264" s="4"/>
      <c r="VR264" s="4"/>
      <c r="VS264" s="4"/>
      <c r="VT264" s="4"/>
      <c r="VU264" s="4"/>
      <c r="VV264" s="4"/>
      <c r="VW264" s="4"/>
      <c r="VX264" s="4"/>
      <c r="VY264" s="4"/>
      <c r="VZ264" s="4"/>
      <c r="WA264" s="4"/>
      <c r="WB264" s="4"/>
      <c r="WC264" s="4"/>
      <c r="WD264" s="4"/>
      <c r="WE264" s="4"/>
      <c r="WF264" s="4"/>
      <c r="WG264" s="4"/>
      <c r="WH264" s="4"/>
      <c r="WI264" s="4"/>
      <c r="WJ264" s="4"/>
      <c r="WK264" s="4"/>
      <c r="WL264" s="4"/>
      <c r="WM264" s="4"/>
      <c r="WN264" s="4"/>
      <c r="WO264" s="4"/>
      <c r="WP264" s="4"/>
      <c r="WQ264" s="4"/>
      <c r="WR264" s="4"/>
      <c r="WS264" s="4"/>
      <c r="WT264" s="4"/>
      <c r="WU264" s="4"/>
      <c r="WV264" s="4"/>
      <c r="WW264" s="4"/>
      <c r="WX264" s="4"/>
      <c r="WY264" s="4"/>
      <c r="WZ264" s="4"/>
      <c r="XA264" s="4"/>
      <c r="XB264" s="4"/>
      <c r="XC264" s="4"/>
      <c r="XD264" s="4"/>
      <c r="XE264" s="4"/>
      <c r="XF264" s="4"/>
      <c r="XG264" s="4"/>
      <c r="XH264" s="4"/>
      <c r="XI264" s="4"/>
      <c r="XJ264" s="4"/>
      <c r="XK264" s="4"/>
      <c r="XL264" s="4"/>
      <c r="XM264" s="4"/>
      <c r="XN264" s="4"/>
      <c r="XO264" s="4"/>
      <c r="XP264" s="4"/>
      <c r="XQ264" s="4"/>
      <c r="XR264" s="4"/>
      <c r="XS264" s="4"/>
      <c r="XT264" s="4"/>
      <c r="XU264" s="4"/>
      <c r="XV264" s="4"/>
      <c r="XW264" s="4"/>
      <c r="XX264" s="4"/>
      <c r="XY264" s="4"/>
      <c r="XZ264" s="4"/>
      <c r="YA264" s="4"/>
      <c r="YB264" s="4"/>
      <c r="YC264" s="4"/>
      <c r="YD264" s="4"/>
      <c r="YE264" s="4"/>
      <c r="YF264" s="4"/>
      <c r="YG264" s="4"/>
      <c r="YH264" s="4"/>
      <c r="YI264" s="4"/>
      <c r="YJ264" s="4"/>
      <c r="YK264" s="4"/>
      <c r="YL264" s="4"/>
      <c r="YM264" s="4"/>
      <c r="YN264" s="4"/>
      <c r="YO264" s="4"/>
      <c r="YP264" s="4"/>
      <c r="YQ264" s="4"/>
      <c r="YR264" s="4"/>
      <c r="YS264" s="4"/>
      <c r="YT264" s="4"/>
      <c r="YU264" s="4"/>
      <c r="YV264" s="4"/>
      <c r="YW264" s="4"/>
      <c r="YX264" s="4"/>
      <c r="YY264" s="4"/>
      <c r="YZ264" s="4"/>
      <c r="ZA264" s="4"/>
      <c r="ZB264" s="4"/>
      <c r="ZC264" s="4"/>
      <c r="ZD264" s="4"/>
      <c r="ZE264" s="4"/>
      <c r="ZF264" s="4"/>
      <c r="ZG264" s="4"/>
      <c r="ZH264" s="4"/>
      <c r="ZI264" s="4"/>
      <c r="ZJ264" s="4"/>
      <c r="ZK264" s="4"/>
      <c r="ZL264" s="4"/>
      <c r="ZM264" s="4"/>
      <c r="ZN264" s="4"/>
      <c r="ZO264" s="4"/>
      <c r="ZP264" s="4"/>
      <c r="ZQ264" s="4"/>
      <c r="ZR264" s="4"/>
      <c r="ZS264" s="4"/>
      <c r="ZT264" s="4"/>
      <c r="ZU264" s="4"/>
      <c r="ZV264" s="4"/>
      <c r="ZW264" s="4"/>
      <c r="ZX264" s="4"/>
      <c r="ZY264" s="4"/>
      <c r="ZZ264" s="4"/>
      <c r="AAA264" s="4"/>
      <c r="AAB264" s="4"/>
      <c r="AAC264" s="4"/>
      <c r="AAD264" s="4"/>
      <c r="AAE264" s="4"/>
      <c r="AAF264" s="4"/>
      <c r="AAG264" s="4"/>
      <c r="AAH264" s="4"/>
      <c r="AAI264" s="4"/>
      <c r="AAJ264" s="4"/>
      <c r="AAK264" s="4"/>
      <c r="AAL264" s="4"/>
      <c r="AAM264" s="4"/>
      <c r="AAN264" s="4"/>
      <c r="AAO264" s="4"/>
      <c r="AAP264" s="4"/>
      <c r="AAQ264" s="4"/>
      <c r="AAR264" s="4"/>
      <c r="AAS264" s="4"/>
      <c r="AAT264" s="4"/>
      <c r="AAU264" s="4"/>
      <c r="AAV264" s="4"/>
      <c r="AAW264" s="4"/>
      <c r="AAX264" s="4"/>
      <c r="AAY264" s="4"/>
      <c r="AAZ264" s="4"/>
      <c r="ABA264" s="4"/>
      <c r="ABB264" s="4"/>
      <c r="ABC264" s="4"/>
      <c r="ABD264" s="4"/>
      <c r="ABE264" s="4"/>
      <c r="ABF264" s="4"/>
      <c r="ABG264" s="4"/>
      <c r="ABH264" s="4"/>
      <c r="ABI264" s="4"/>
      <c r="ABJ264" s="4"/>
      <c r="ABK264" s="4"/>
      <c r="ABL264" s="4"/>
      <c r="ABM264" s="4"/>
      <c r="ABN264" s="4"/>
      <c r="ABO264" s="4"/>
      <c r="ABP264" s="4"/>
      <c r="ABQ264" s="4"/>
      <c r="ABR264" s="4"/>
      <c r="ABS264" s="4"/>
      <c r="ABT264" s="4"/>
      <c r="ABU264" s="4"/>
      <c r="ABV264" s="4"/>
      <c r="ABW264" s="4"/>
      <c r="ABX264" s="4"/>
      <c r="ABY264" s="4"/>
      <c r="ABZ264" s="4"/>
      <c r="ACA264" s="4"/>
      <c r="ACB264" s="4"/>
      <c r="ACC264" s="4"/>
      <c r="ACD264" s="4"/>
      <c r="ACE264" s="4"/>
      <c r="ACF264" s="4"/>
      <c r="ACG264" s="4"/>
      <c r="ACH264" s="4"/>
      <c r="ACI264" s="4"/>
      <c r="ACJ264" s="4"/>
      <c r="ACK264" s="4"/>
      <c r="ACL264" s="4"/>
      <c r="ACM264" s="4"/>
      <c r="ACN264" s="4"/>
      <c r="ACO264" s="4"/>
      <c r="ACP264" s="4"/>
      <c r="ACQ264" s="4"/>
      <c r="ACR264" s="4"/>
      <c r="ACS264" s="4"/>
      <c r="ACT264" s="4"/>
      <c r="ACU264" s="4"/>
      <c r="ACV264" s="4"/>
      <c r="ACW264" s="4"/>
      <c r="ACX264" s="4"/>
      <c r="ACY264" s="4"/>
      <c r="ACZ264" s="4"/>
      <c r="ADA264" s="4"/>
      <c r="ADB264" s="4"/>
      <c r="ADC264" s="4"/>
      <c r="ADD264" s="4"/>
      <c r="ADE264" s="4"/>
      <c r="ADF264" s="4"/>
      <c r="ADG264" s="4"/>
      <c r="ADH264" s="4"/>
      <c r="ADI264" s="4"/>
      <c r="ADJ264" s="4"/>
      <c r="ADK264" s="4"/>
      <c r="ADL264" s="4"/>
      <c r="ADM264" s="4"/>
      <c r="ADN264" s="4"/>
      <c r="ADO264" s="4"/>
      <c r="ADP264" s="4"/>
      <c r="ADQ264" s="4"/>
      <c r="ADR264" s="4"/>
      <c r="ADS264" s="4"/>
      <c r="ADT264" s="4"/>
      <c r="ADU264" s="4"/>
      <c r="ADV264" s="4"/>
      <c r="ADW264" s="4"/>
      <c r="ADX264" s="4"/>
      <c r="ADY264" s="4"/>
      <c r="ADZ264" s="4"/>
      <c r="AEA264" s="4"/>
      <c r="AEB264" s="4"/>
      <c r="AEC264" s="4"/>
      <c r="AED264" s="4"/>
      <c r="AEE264" s="4"/>
      <c r="AEF264" s="4"/>
      <c r="AEG264" s="4"/>
      <c r="AEH264" s="4"/>
      <c r="AEI264" s="4"/>
      <c r="AEJ264" s="4"/>
      <c r="AEK264" s="4"/>
      <c r="AEL264" s="4"/>
      <c r="AEM264" s="4"/>
      <c r="AEN264" s="4"/>
      <c r="AEO264" s="4"/>
      <c r="AEP264" s="4"/>
      <c r="AEQ264" s="4"/>
      <c r="AER264" s="4"/>
      <c r="AES264" s="4"/>
      <c r="AET264" s="4"/>
      <c r="AEU264" s="4"/>
      <c r="AEV264" s="4"/>
    </row>
    <row r="265" spans="1:828" s="49" customFormat="1" ht="19.5" customHeight="1" x14ac:dyDescent="0.2">
      <c r="A265" s="85"/>
      <c r="B265" s="87"/>
      <c r="C265" s="73"/>
      <c r="D265" s="73"/>
      <c r="E265" s="73" t="s">
        <v>320</v>
      </c>
      <c r="F265" s="73" t="s">
        <v>55</v>
      </c>
      <c r="G265" s="73">
        <v>1</v>
      </c>
      <c r="H265" s="54"/>
      <c r="I265" s="10"/>
      <c r="J265" s="63"/>
      <c r="K265" s="51"/>
      <c r="L265" s="52"/>
      <c r="M265" s="63"/>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c r="CZ265" s="4"/>
      <c r="DA265" s="4"/>
      <c r="DB265" s="4"/>
      <c r="DC265" s="4"/>
      <c r="DD265" s="4"/>
      <c r="DE265" s="4"/>
      <c r="DF265" s="4"/>
      <c r="DG265" s="4"/>
      <c r="DH265" s="4"/>
      <c r="DI265" s="4"/>
      <c r="DJ265" s="4"/>
      <c r="DK265" s="4"/>
      <c r="DL265" s="4"/>
      <c r="DM265" s="4"/>
      <c r="DN265" s="4"/>
      <c r="DO265" s="4"/>
      <c r="DP265" s="4"/>
      <c r="DQ265" s="4"/>
      <c r="DR265" s="4"/>
      <c r="DS265" s="4"/>
      <c r="DT265" s="4"/>
      <c r="DU265" s="4"/>
      <c r="DV265" s="4"/>
      <c r="DW265" s="4"/>
      <c r="DX265" s="4"/>
      <c r="DY265" s="4"/>
      <c r="DZ265" s="4"/>
      <c r="EA265" s="4"/>
      <c r="EB265" s="4"/>
      <c r="EC265" s="4"/>
      <c r="ED265" s="4"/>
      <c r="EE265" s="4"/>
      <c r="EF265" s="4"/>
      <c r="EG265" s="4"/>
      <c r="EH265" s="4"/>
      <c r="EI265" s="4"/>
      <c r="EJ265" s="4"/>
      <c r="EK265" s="4"/>
      <c r="EL265" s="4"/>
      <c r="EM265" s="4"/>
      <c r="EN265" s="4"/>
      <c r="EO265" s="4"/>
      <c r="EP265" s="4"/>
      <c r="EQ265" s="4"/>
      <c r="ER265" s="4"/>
      <c r="ES265" s="4"/>
      <c r="ET265" s="4"/>
      <c r="EU265" s="4"/>
      <c r="EV265" s="4"/>
      <c r="EW265" s="4"/>
      <c r="EX265" s="4"/>
      <c r="EY265" s="4"/>
      <c r="EZ265" s="4"/>
      <c r="FA265" s="4"/>
      <c r="FB265" s="4"/>
      <c r="FC265" s="4"/>
      <c r="FD265" s="4"/>
      <c r="FE265" s="4"/>
      <c r="FF265" s="4"/>
      <c r="FG265" s="4"/>
      <c r="FH265" s="4"/>
      <c r="FI265" s="4"/>
      <c r="FJ265" s="4"/>
      <c r="FK265" s="4"/>
      <c r="FL265" s="4"/>
      <c r="FM265" s="4"/>
      <c r="FN265" s="4"/>
      <c r="FO265" s="4"/>
      <c r="FP265" s="4"/>
      <c r="FQ265" s="4"/>
      <c r="FR265" s="4"/>
      <c r="FS265" s="4"/>
      <c r="FT265" s="4"/>
      <c r="FU265" s="4"/>
      <c r="FV265" s="4"/>
      <c r="FW265" s="4"/>
      <c r="FX265" s="4"/>
      <c r="FY265" s="4"/>
      <c r="FZ265" s="4"/>
      <c r="GA265" s="4"/>
      <c r="GB265" s="4"/>
      <c r="GC265" s="4"/>
      <c r="GD265" s="4"/>
      <c r="GE265" s="4"/>
      <c r="GF265" s="4"/>
      <c r="GG265" s="4"/>
      <c r="GH265" s="4"/>
      <c r="GI265" s="4"/>
      <c r="GJ265" s="4"/>
      <c r="GK265" s="4"/>
      <c r="GL265" s="4"/>
      <c r="GM265" s="4"/>
      <c r="GN265" s="4"/>
      <c r="GO265" s="4"/>
      <c r="GP265" s="4"/>
      <c r="GQ265" s="4"/>
      <c r="GR265" s="4"/>
      <c r="GS265" s="4"/>
      <c r="GT265" s="4"/>
      <c r="GU265" s="4"/>
      <c r="GV265" s="4"/>
      <c r="GW265" s="4"/>
      <c r="GX265" s="4"/>
      <c r="GY265" s="4"/>
      <c r="GZ265" s="4"/>
      <c r="HA265" s="4"/>
      <c r="HB265" s="4"/>
      <c r="HC265" s="4"/>
      <c r="HD265" s="4"/>
      <c r="HE265" s="4"/>
      <c r="HF265" s="4"/>
      <c r="HG265" s="4"/>
      <c r="HH265" s="4"/>
      <c r="HI265" s="4"/>
      <c r="HJ265" s="4"/>
      <c r="HK265" s="4"/>
      <c r="HL265" s="4"/>
      <c r="HM265" s="4"/>
      <c r="HN265" s="4"/>
      <c r="HO265" s="4"/>
      <c r="HP265" s="4"/>
      <c r="HQ265" s="4"/>
      <c r="HR265" s="4"/>
      <c r="HS265" s="4"/>
      <c r="HT265" s="4"/>
      <c r="HU265" s="4"/>
      <c r="HV265" s="4"/>
      <c r="HW265" s="4"/>
      <c r="HX265" s="4"/>
      <c r="HY265" s="4"/>
      <c r="HZ265" s="4"/>
      <c r="IA265" s="4"/>
      <c r="IB265" s="4"/>
      <c r="IC265" s="4"/>
      <c r="ID265" s="4"/>
      <c r="IE265" s="4"/>
      <c r="IF265" s="4"/>
      <c r="IG265" s="4"/>
      <c r="IH265" s="4"/>
      <c r="II265" s="4"/>
      <c r="IJ265" s="4"/>
      <c r="IK265" s="4"/>
      <c r="IL265" s="4"/>
      <c r="IM265" s="4"/>
      <c r="IN265" s="4"/>
      <c r="IO265" s="4"/>
      <c r="IP265" s="4"/>
      <c r="IQ265" s="4"/>
      <c r="IR265" s="4"/>
      <c r="IS265" s="4"/>
      <c r="IT265" s="4"/>
      <c r="IU265" s="4"/>
      <c r="IV265" s="4"/>
      <c r="IW265" s="4"/>
      <c r="IX265" s="4"/>
      <c r="IY265" s="4"/>
      <c r="IZ265" s="4"/>
      <c r="JA265" s="4"/>
      <c r="JB265" s="4"/>
      <c r="JC265" s="4"/>
      <c r="JD265" s="4"/>
      <c r="JE265" s="4"/>
      <c r="JF265" s="4"/>
      <c r="JG265" s="4"/>
      <c r="JH265" s="4"/>
      <c r="JI265" s="4"/>
      <c r="JJ265" s="4"/>
      <c r="JK265" s="4"/>
      <c r="JL265" s="4"/>
      <c r="JM265" s="4"/>
      <c r="JN265" s="4"/>
      <c r="JO265" s="4"/>
      <c r="JP265" s="4"/>
      <c r="JQ265" s="4"/>
      <c r="JR265" s="4"/>
      <c r="JS265" s="4"/>
      <c r="JT265" s="4"/>
      <c r="JU265" s="4"/>
      <c r="JV265" s="4"/>
      <c r="JW265" s="4"/>
      <c r="JX265" s="4"/>
      <c r="JY265" s="4"/>
      <c r="JZ265" s="4"/>
      <c r="KA265" s="4"/>
      <c r="KB265" s="4"/>
      <c r="KC265" s="4"/>
      <c r="KD265" s="4"/>
      <c r="KE265" s="4"/>
      <c r="KF265" s="4"/>
      <c r="KG265" s="4"/>
      <c r="KH265" s="4"/>
      <c r="KI265" s="4"/>
      <c r="KJ265" s="4"/>
      <c r="KK265" s="4"/>
      <c r="KL265" s="4"/>
      <c r="KM265" s="4"/>
      <c r="KN265" s="4"/>
      <c r="KO265" s="4"/>
      <c r="KP265" s="4"/>
      <c r="KQ265" s="4"/>
      <c r="KR265" s="4"/>
      <c r="KS265" s="4"/>
      <c r="KT265" s="4"/>
      <c r="KU265" s="4"/>
      <c r="KV265" s="4"/>
      <c r="KW265" s="4"/>
      <c r="KX265" s="4"/>
      <c r="KY265" s="4"/>
      <c r="KZ265" s="4"/>
      <c r="LA265" s="4"/>
      <c r="LB265" s="4"/>
      <c r="LC265" s="4"/>
      <c r="LD265" s="4"/>
      <c r="LE265" s="4"/>
      <c r="LF265" s="4"/>
      <c r="LG265" s="4"/>
      <c r="LH265" s="4"/>
      <c r="LI265" s="4"/>
      <c r="LJ265" s="4"/>
      <c r="LK265" s="4"/>
      <c r="LL265" s="4"/>
      <c r="LM265" s="4"/>
      <c r="LN265" s="4"/>
      <c r="LO265" s="4"/>
      <c r="LP265" s="4"/>
      <c r="LQ265" s="4"/>
      <c r="LR265" s="4"/>
      <c r="LS265" s="4"/>
      <c r="LT265" s="4"/>
      <c r="LU265" s="4"/>
      <c r="LV265" s="4"/>
      <c r="LW265" s="4"/>
      <c r="LX265" s="4"/>
      <c r="LY265" s="4"/>
      <c r="LZ265" s="4"/>
      <c r="MA265" s="4"/>
      <c r="MB265" s="4"/>
      <c r="MC265" s="4"/>
      <c r="MD265" s="4"/>
      <c r="ME265" s="4"/>
      <c r="MF265" s="4"/>
      <c r="MG265" s="4"/>
      <c r="MH265" s="4"/>
      <c r="MI265" s="4"/>
      <c r="MJ265" s="4"/>
      <c r="MK265" s="4"/>
      <c r="ML265" s="4"/>
      <c r="MM265" s="4"/>
      <c r="MN265" s="4"/>
      <c r="MO265" s="4"/>
      <c r="MP265" s="4"/>
      <c r="MQ265" s="4"/>
      <c r="MR265" s="4"/>
      <c r="MS265" s="4"/>
      <c r="MT265" s="4"/>
      <c r="MU265" s="4"/>
      <c r="MV265" s="4"/>
      <c r="MW265" s="4"/>
      <c r="MX265" s="4"/>
      <c r="MY265" s="4"/>
      <c r="MZ265" s="4"/>
      <c r="NA265" s="4"/>
      <c r="NB265" s="4"/>
      <c r="NC265" s="4"/>
      <c r="ND265" s="4"/>
      <c r="NE265" s="4"/>
      <c r="NF265" s="4"/>
      <c r="NG265" s="4"/>
      <c r="NH265" s="4"/>
      <c r="NI265" s="4"/>
      <c r="NJ265" s="4"/>
      <c r="NK265" s="4"/>
      <c r="NL265" s="4"/>
      <c r="NM265" s="4"/>
      <c r="NN265" s="4"/>
      <c r="NO265" s="4"/>
      <c r="NP265" s="4"/>
      <c r="NQ265" s="4"/>
      <c r="NR265" s="4"/>
      <c r="NS265" s="4"/>
      <c r="NT265" s="4"/>
      <c r="NU265" s="4"/>
      <c r="NV265" s="4"/>
      <c r="NW265" s="4"/>
      <c r="NX265" s="4"/>
      <c r="NY265" s="4"/>
      <c r="NZ265" s="4"/>
      <c r="OA265" s="4"/>
      <c r="OB265" s="4"/>
      <c r="OC265" s="4"/>
      <c r="OD265" s="4"/>
      <c r="OE265" s="4"/>
      <c r="OF265" s="4"/>
      <c r="OG265" s="4"/>
      <c r="OH265" s="4"/>
      <c r="OI265" s="4"/>
      <c r="OJ265" s="4"/>
      <c r="OK265" s="4"/>
      <c r="OL265" s="4"/>
      <c r="OM265" s="4"/>
      <c r="ON265" s="4"/>
      <c r="OO265" s="4"/>
      <c r="OP265" s="4"/>
      <c r="OQ265" s="4"/>
      <c r="OR265" s="4"/>
      <c r="OS265" s="4"/>
      <c r="OT265" s="4"/>
      <c r="OU265" s="4"/>
      <c r="OV265" s="4"/>
      <c r="OW265" s="4"/>
      <c r="OX265" s="4"/>
      <c r="OY265" s="4"/>
      <c r="OZ265" s="4"/>
      <c r="PA265" s="4"/>
      <c r="PB265" s="4"/>
      <c r="PC265" s="4"/>
      <c r="PD265" s="4"/>
      <c r="PE265" s="4"/>
      <c r="PF265" s="4"/>
      <c r="PG265" s="4"/>
      <c r="PH265" s="4"/>
      <c r="PI265" s="4"/>
      <c r="PJ265" s="4"/>
      <c r="PK265" s="4"/>
      <c r="PL265" s="4"/>
      <c r="PM265" s="4"/>
      <c r="PN265" s="4"/>
      <c r="PO265" s="4"/>
      <c r="PP265" s="4"/>
      <c r="PQ265" s="4"/>
      <c r="PR265" s="4"/>
      <c r="PS265" s="4"/>
      <c r="PT265" s="4"/>
      <c r="PU265" s="4"/>
      <c r="PV265" s="4"/>
      <c r="PW265" s="4"/>
      <c r="PX265" s="4"/>
      <c r="PY265" s="4"/>
      <c r="PZ265" s="4"/>
      <c r="QA265" s="4"/>
      <c r="QB265" s="4"/>
      <c r="QC265" s="4"/>
      <c r="QD265" s="4"/>
      <c r="QE265" s="4"/>
      <c r="QF265" s="4"/>
      <c r="QG265" s="4"/>
      <c r="QH265" s="4"/>
      <c r="QI265" s="4"/>
      <c r="QJ265" s="4"/>
      <c r="QK265" s="4"/>
      <c r="QL265" s="4"/>
      <c r="QM265" s="4"/>
      <c r="QN265" s="4"/>
      <c r="QO265" s="4"/>
      <c r="QP265" s="4"/>
      <c r="QQ265" s="4"/>
      <c r="QR265" s="4"/>
      <c r="QS265" s="4"/>
      <c r="QT265" s="4"/>
      <c r="QU265" s="4"/>
      <c r="QV265" s="4"/>
      <c r="QW265" s="4"/>
      <c r="QX265" s="4"/>
      <c r="QY265" s="4"/>
      <c r="QZ265" s="4"/>
      <c r="RA265" s="4"/>
      <c r="RB265" s="4"/>
      <c r="RC265" s="4"/>
      <c r="RD265" s="4"/>
      <c r="RE265" s="4"/>
      <c r="RF265" s="4"/>
      <c r="RG265" s="4"/>
      <c r="RH265" s="4"/>
      <c r="RI265" s="4"/>
      <c r="RJ265" s="4"/>
      <c r="RK265" s="4"/>
      <c r="RL265" s="4"/>
      <c r="RM265" s="4"/>
      <c r="RN265" s="4"/>
      <c r="RO265" s="4"/>
      <c r="RP265" s="4"/>
      <c r="RQ265" s="4"/>
      <c r="RR265" s="4"/>
      <c r="RS265" s="4"/>
      <c r="RT265" s="4"/>
      <c r="RU265" s="4"/>
      <c r="RV265" s="4"/>
      <c r="RW265" s="4"/>
      <c r="RX265" s="4"/>
      <c r="RY265" s="4"/>
      <c r="RZ265" s="4"/>
      <c r="SA265" s="4"/>
      <c r="SB265" s="4"/>
      <c r="SC265" s="4"/>
      <c r="SD265" s="4"/>
      <c r="SE265" s="4"/>
      <c r="SF265" s="4"/>
      <c r="SG265" s="4"/>
      <c r="SH265" s="4"/>
      <c r="SI265" s="4"/>
      <c r="SJ265" s="4"/>
      <c r="SK265" s="4"/>
      <c r="SL265" s="4"/>
      <c r="SM265" s="4"/>
      <c r="SN265" s="4"/>
      <c r="SO265" s="4"/>
      <c r="SP265" s="4"/>
      <c r="SQ265" s="4"/>
      <c r="SR265" s="4"/>
      <c r="SS265" s="4"/>
      <c r="ST265" s="4"/>
      <c r="SU265" s="4"/>
      <c r="SV265" s="4"/>
      <c r="SW265" s="4"/>
      <c r="SX265" s="4"/>
      <c r="SY265" s="4"/>
      <c r="SZ265" s="4"/>
      <c r="TA265" s="4"/>
      <c r="TB265" s="4"/>
      <c r="TC265" s="4"/>
      <c r="TD265" s="4"/>
      <c r="TE265" s="4"/>
      <c r="TF265" s="4"/>
      <c r="TG265" s="4"/>
      <c r="TH265" s="4"/>
      <c r="TI265" s="4"/>
      <c r="TJ265" s="4"/>
      <c r="TK265" s="4"/>
      <c r="TL265" s="4"/>
      <c r="TM265" s="4"/>
      <c r="TN265" s="4"/>
      <c r="TO265" s="4"/>
      <c r="TP265" s="4"/>
      <c r="TQ265" s="4"/>
      <c r="TR265" s="4"/>
      <c r="TS265" s="4"/>
      <c r="TT265" s="4"/>
      <c r="TU265" s="4"/>
      <c r="TV265" s="4"/>
      <c r="TW265" s="4"/>
      <c r="TX265" s="4"/>
      <c r="TY265" s="4"/>
      <c r="TZ265" s="4"/>
      <c r="UA265" s="4"/>
      <c r="UB265" s="4"/>
      <c r="UC265" s="4"/>
      <c r="UD265" s="4"/>
      <c r="UE265" s="4"/>
      <c r="UF265" s="4"/>
      <c r="UG265" s="4"/>
      <c r="UH265" s="4"/>
      <c r="UI265" s="4"/>
      <c r="UJ265" s="4"/>
      <c r="UK265" s="4"/>
      <c r="UL265" s="4"/>
      <c r="UM265" s="4"/>
      <c r="UN265" s="4"/>
      <c r="UO265" s="4"/>
      <c r="UP265" s="4"/>
      <c r="UQ265" s="4"/>
      <c r="UR265" s="4"/>
      <c r="US265" s="4"/>
      <c r="UT265" s="4"/>
      <c r="UU265" s="4"/>
      <c r="UV265" s="4"/>
      <c r="UW265" s="4"/>
      <c r="UX265" s="4"/>
      <c r="UY265" s="4"/>
      <c r="UZ265" s="4"/>
      <c r="VA265" s="4"/>
      <c r="VB265" s="4"/>
      <c r="VC265" s="4"/>
      <c r="VD265" s="4"/>
      <c r="VE265" s="4"/>
      <c r="VF265" s="4"/>
      <c r="VG265" s="4"/>
      <c r="VH265" s="4"/>
      <c r="VI265" s="4"/>
      <c r="VJ265" s="4"/>
      <c r="VK265" s="4"/>
      <c r="VL265" s="4"/>
      <c r="VM265" s="4"/>
      <c r="VN265" s="4"/>
      <c r="VO265" s="4"/>
      <c r="VP265" s="4"/>
      <c r="VQ265" s="4"/>
      <c r="VR265" s="4"/>
      <c r="VS265" s="4"/>
      <c r="VT265" s="4"/>
      <c r="VU265" s="4"/>
      <c r="VV265" s="4"/>
      <c r="VW265" s="4"/>
      <c r="VX265" s="4"/>
      <c r="VY265" s="4"/>
      <c r="VZ265" s="4"/>
      <c r="WA265" s="4"/>
      <c r="WB265" s="4"/>
      <c r="WC265" s="4"/>
      <c r="WD265" s="4"/>
      <c r="WE265" s="4"/>
      <c r="WF265" s="4"/>
      <c r="WG265" s="4"/>
      <c r="WH265" s="4"/>
      <c r="WI265" s="4"/>
      <c r="WJ265" s="4"/>
      <c r="WK265" s="4"/>
      <c r="WL265" s="4"/>
      <c r="WM265" s="4"/>
      <c r="WN265" s="4"/>
      <c r="WO265" s="4"/>
      <c r="WP265" s="4"/>
      <c r="WQ265" s="4"/>
      <c r="WR265" s="4"/>
      <c r="WS265" s="4"/>
      <c r="WT265" s="4"/>
      <c r="WU265" s="4"/>
      <c r="WV265" s="4"/>
      <c r="WW265" s="4"/>
      <c r="WX265" s="4"/>
      <c r="WY265" s="4"/>
      <c r="WZ265" s="4"/>
      <c r="XA265" s="4"/>
      <c r="XB265" s="4"/>
      <c r="XC265" s="4"/>
      <c r="XD265" s="4"/>
      <c r="XE265" s="4"/>
      <c r="XF265" s="4"/>
      <c r="XG265" s="4"/>
      <c r="XH265" s="4"/>
      <c r="XI265" s="4"/>
      <c r="XJ265" s="4"/>
      <c r="XK265" s="4"/>
      <c r="XL265" s="4"/>
      <c r="XM265" s="4"/>
      <c r="XN265" s="4"/>
      <c r="XO265" s="4"/>
      <c r="XP265" s="4"/>
      <c r="XQ265" s="4"/>
      <c r="XR265" s="4"/>
      <c r="XS265" s="4"/>
      <c r="XT265" s="4"/>
      <c r="XU265" s="4"/>
      <c r="XV265" s="4"/>
      <c r="XW265" s="4"/>
      <c r="XX265" s="4"/>
      <c r="XY265" s="4"/>
      <c r="XZ265" s="4"/>
      <c r="YA265" s="4"/>
      <c r="YB265" s="4"/>
      <c r="YC265" s="4"/>
      <c r="YD265" s="4"/>
      <c r="YE265" s="4"/>
      <c r="YF265" s="4"/>
      <c r="YG265" s="4"/>
      <c r="YH265" s="4"/>
      <c r="YI265" s="4"/>
      <c r="YJ265" s="4"/>
      <c r="YK265" s="4"/>
      <c r="YL265" s="4"/>
      <c r="YM265" s="4"/>
      <c r="YN265" s="4"/>
      <c r="YO265" s="4"/>
      <c r="YP265" s="4"/>
      <c r="YQ265" s="4"/>
      <c r="YR265" s="4"/>
      <c r="YS265" s="4"/>
      <c r="YT265" s="4"/>
      <c r="YU265" s="4"/>
      <c r="YV265" s="4"/>
      <c r="YW265" s="4"/>
      <c r="YX265" s="4"/>
      <c r="YY265" s="4"/>
      <c r="YZ265" s="4"/>
      <c r="ZA265" s="4"/>
      <c r="ZB265" s="4"/>
      <c r="ZC265" s="4"/>
      <c r="ZD265" s="4"/>
      <c r="ZE265" s="4"/>
      <c r="ZF265" s="4"/>
      <c r="ZG265" s="4"/>
      <c r="ZH265" s="4"/>
      <c r="ZI265" s="4"/>
      <c r="ZJ265" s="4"/>
      <c r="ZK265" s="4"/>
      <c r="ZL265" s="4"/>
      <c r="ZM265" s="4"/>
      <c r="ZN265" s="4"/>
      <c r="ZO265" s="4"/>
      <c r="ZP265" s="4"/>
      <c r="ZQ265" s="4"/>
      <c r="ZR265" s="4"/>
      <c r="ZS265" s="4"/>
      <c r="ZT265" s="4"/>
      <c r="ZU265" s="4"/>
      <c r="ZV265" s="4"/>
      <c r="ZW265" s="4"/>
      <c r="ZX265" s="4"/>
      <c r="ZY265" s="4"/>
      <c r="ZZ265" s="4"/>
      <c r="AAA265" s="4"/>
      <c r="AAB265" s="4"/>
      <c r="AAC265" s="4"/>
      <c r="AAD265" s="4"/>
      <c r="AAE265" s="4"/>
      <c r="AAF265" s="4"/>
      <c r="AAG265" s="4"/>
      <c r="AAH265" s="4"/>
      <c r="AAI265" s="4"/>
      <c r="AAJ265" s="4"/>
      <c r="AAK265" s="4"/>
      <c r="AAL265" s="4"/>
      <c r="AAM265" s="4"/>
      <c r="AAN265" s="4"/>
      <c r="AAO265" s="4"/>
      <c r="AAP265" s="4"/>
      <c r="AAQ265" s="4"/>
      <c r="AAR265" s="4"/>
      <c r="AAS265" s="4"/>
      <c r="AAT265" s="4"/>
      <c r="AAU265" s="4"/>
      <c r="AAV265" s="4"/>
      <c r="AAW265" s="4"/>
      <c r="AAX265" s="4"/>
      <c r="AAY265" s="4"/>
      <c r="AAZ265" s="4"/>
      <c r="ABA265" s="4"/>
      <c r="ABB265" s="4"/>
      <c r="ABC265" s="4"/>
      <c r="ABD265" s="4"/>
      <c r="ABE265" s="4"/>
      <c r="ABF265" s="4"/>
      <c r="ABG265" s="4"/>
      <c r="ABH265" s="4"/>
      <c r="ABI265" s="4"/>
      <c r="ABJ265" s="4"/>
      <c r="ABK265" s="4"/>
      <c r="ABL265" s="4"/>
      <c r="ABM265" s="4"/>
      <c r="ABN265" s="4"/>
      <c r="ABO265" s="4"/>
      <c r="ABP265" s="4"/>
      <c r="ABQ265" s="4"/>
      <c r="ABR265" s="4"/>
      <c r="ABS265" s="4"/>
      <c r="ABT265" s="4"/>
      <c r="ABU265" s="4"/>
      <c r="ABV265" s="4"/>
      <c r="ABW265" s="4"/>
      <c r="ABX265" s="4"/>
      <c r="ABY265" s="4"/>
      <c r="ABZ265" s="4"/>
      <c r="ACA265" s="4"/>
      <c r="ACB265" s="4"/>
      <c r="ACC265" s="4"/>
      <c r="ACD265" s="4"/>
      <c r="ACE265" s="4"/>
      <c r="ACF265" s="4"/>
      <c r="ACG265" s="4"/>
      <c r="ACH265" s="4"/>
      <c r="ACI265" s="4"/>
      <c r="ACJ265" s="4"/>
      <c r="ACK265" s="4"/>
      <c r="ACL265" s="4"/>
      <c r="ACM265" s="4"/>
      <c r="ACN265" s="4"/>
      <c r="ACO265" s="4"/>
      <c r="ACP265" s="4"/>
      <c r="ACQ265" s="4"/>
      <c r="ACR265" s="4"/>
      <c r="ACS265" s="4"/>
      <c r="ACT265" s="4"/>
      <c r="ACU265" s="4"/>
      <c r="ACV265" s="4"/>
      <c r="ACW265" s="4"/>
      <c r="ACX265" s="4"/>
      <c r="ACY265" s="4"/>
      <c r="ACZ265" s="4"/>
      <c r="ADA265" s="4"/>
      <c r="ADB265" s="4"/>
      <c r="ADC265" s="4"/>
      <c r="ADD265" s="4"/>
      <c r="ADE265" s="4"/>
      <c r="ADF265" s="4"/>
      <c r="ADG265" s="4"/>
      <c r="ADH265" s="4"/>
      <c r="ADI265" s="4"/>
      <c r="ADJ265" s="4"/>
      <c r="ADK265" s="4"/>
      <c r="ADL265" s="4"/>
      <c r="ADM265" s="4"/>
      <c r="ADN265" s="4"/>
      <c r="ADO265" s="4"/>
      <c r="ADP265" s="4"/>
      <c r="ADQ265" s="4"/>
      <c r="ADR265" s="4"/>
      <c r="ADS265" s="4"/>
      <c r="ADT265" s="4"/>
      <c r="ADU265" s="4"/>
      <c r="ADV265" s="4"/>
      <c r="ADW265" s="4"/>
      <c r="ADX265" s="4"/>
      <c r="ADY265" s="4"/>
      <c r="ADZ265" s="4"/>
      <c r="AEA265" s="4"/>
      <c r="AEB265" s="4"/>
      <c r="AEC265" s="4"/>
      <c r="AED265" s="4"/>
      <c r="AEE265" s="4"/>
      <c r="AEF265" s="4"/>
      <c r="AEG265" s="4"/>
      <c r="AEH265" s="4"/>
      <c r="AEI265" s="4"/>
      <c r="AEJ265" s="4"/>
      <c r="AEK265" s="4"/>
      <c r="AEL265" s="4"/>
      <c r="AEM265" s="4"/>
      <c r="AEN265" s="4"/>
      <c r="AEO265" s="4"/>
      <c r="AEP265" s="4"/>
      <c r="AEQ265" s="4"/>
      <c r="AER265" s="4"/>
      <c r="AES265" s="4"/>
      <c r="AET265" s="4"/>
      <c r="AEU265" s="4"/>
      <c r="AEV265" s="4"/>
    </row>
    <row r="266" spans="1:828" s="49" customFormat="1" ht="19.5" customHeight="1" x14ac:dyDescent="0.2">
      <c r="A266" s="85"/>
      <c r="B266" s="87"/>
      <c r="C266" s="73">
        <v>550</v>
      </c>
      <c r="D266" s="73" t="s">
        <v>130</v>
      </c>
      <c r="E266" s="73" t="s">
        <v>319</v>
      </c>
      <c r="F266" s="73" t="s">
        <v>55</v>
      </c>
      <c r="G266" s="73">
        <v>1</v>
      </c>
      <c r="H266" s="54"/>
      <c r="I266" s="73"/>
      <c r="J266" s="50" t="e">
        <f>CONCATENATE("INSERT INTO `medical_vacancies` (`id`, `keyOrganization`, `job`, `division`, `bet`, `measures`) VALUES (NULL, ","'",D266,"', '",#REF!,"', ","'",#REF!,"', ","'",#REF!,"', ","'",I266,"');")</f>
        <v>#REF!</v>
      </c>
      <c r="K266" s="51" t="s">
        <v>135</v>
      </c>
      <c r="L266" s="52" t="s">
        <v>136</v>
      </c>
      <c r="M266" s="50" t="str">
        <f t="shared" si="11"/>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c r="CZ266" s="4"/>
      <c r="DA266" s="4"/>
      <c r="DB266" s="4"/>
      <c r="DC266" s="4"/>
      <c r="DD266" s="4"/>
      <c r="DE266" s="4"/>
      <c r="DF266" s="4"/>
      <c r="DG266" s="4"/>
      <c r="DH266" s="4"/>
      <c r="DI266" s="4"/>
      <c r="DJ266" s="4"/>
      <c r="DK266" s="4"/>
      <c r="DL266" s="4"/>
      <c r="DM266" s="4"/>
      <c r="DN266" s="4"/>
      <c r="DO266" s="4"/>
      <c r="DP266" s="4"/>
      <c r="DQ266" s="4"/>
      <c r="DR266" s="4"/>
      <c r="DS266" s="4"/>
      <c r="DT266" s="4"/>
      <c r="DU266" s="4"/>
      <c r="DV266" s="4"/>
      <c r="DW266" s="4"/>
      <c r="DX266" s="4"/>
      <c r="DY266" s="4"/>
      <c r="DZ266" s="4"/>
      <c r="EA266" s="4"/>
      <c r="EB266" s="4"/>
      <c r="EC266" s="4"/>
      <c r="ED266" s="4"/>
      <c r="EE266" s="4"/>
      <c r="EF266" s="4"/>
      <c r="EG266" s="4"/>
      <c r="EH266" s="4"/>
      <c r="EI266" s="4"/>
      <c r="EJ266" s="4"/>
      <c r="EK266" s="4"/>
      <c r="EL266" s="4"/>
      <c r="EM266" s="4"/>
      <c r="EN266" s="4"/>
      <c r="EO266" s="4"/>
      <c r="EP266" s="4"/>
      <c r="EQ266" s="4"/>
      <c r="ER266" s="4"/>
      <c r="ES266" s="4"/>
      <c r="ET266" s="4"/>
      <c r="EU266" s="4"/>
      <c r="EV266" s="4"/>
      <c r="EW266" s="4"/>
      <c r="EX266" s="4"/>
      <c r="EY266" s="4"/>
      <c r="EZ266" s="4"/>
      <c r="FA266" s="4"/>
      <c r="FB266" s="4"/>
      <c r="FC266" s="4"/>
      <c r="FD266" s="4"/>
      <c r="FE266" s="4"/>
      <c r="FF266" s="4"/>
      <c r="FG266" s="4"/>
      <c r="FH266" s="4"/>
      <c r="FI266" s="4"/>
      <c r="FJ266" s="4"/>
      <c r="FK266" s="4"/>
      <c r="FL266" s="4"/>
      <c r="FM266" s="4"/>
      <c r="FN266" s="4"/>
      <c r="FO266" s="4"/>
      <c r="FP266" s="4"/>
      <c r="FQ266" s="4"/>
      <c r="FR266" s="4"/>
      <c r="FS266" s="4"/>
      <c r="FT266" s="4"/>
      <c r="FU266" s="4"/>
      <c r="FV266" s="4"/>
      <c r="FW266" s="4"/>
      <c r="FX266" s="4"/>
      <c r="FY266" s="4"/>
      <c r="FZ266" s="4"/>
      <c r="GA266" s="4"/>
      <c r="GB266" s="4"/>
      <c r="GC266" s="4"/>
      <c r="GD266" s="4"/>
      <c r="GE266" s="4"/>
      <c r="GF266" s="4"/>
      <c r="GG266" s="4"/>
      <c r="GH266" s="4"/>
      <c r="GI266" s="4"/>
      <c r="GJ266" s="4"/>
      <c r="GK266" s="4"/>
      <c r="GL266" s="4"/>
      <c r="GM266" s="4"/>
      <c r="GN266" s="4"/>
      <c r="GO266" s="4"/>
      <c r="GP266" s="4"/>
      <c r="GQ266" s="4"/>
      <c r="GR266" s="4"/>
      <c r="GS266" s="4"/>
      <c r="GT266" s="4"/>
      <c r="GU266" s="4"/>
      <c r="GV266" s="4"/>
      <c r="GW266" s="4"/>
      <c r="GX266" s="4"/>
      <c r="GY266" s="4"/>
      <c r="GZ266" s="4"/>
      <c r="HA266" s="4"/>
      <c r="HB266" s="4"/>
      <c r="HC266" s="4"/>
      <c r="HD266" s="4"/>
      <c r="HE266" s="4"/>
      <c r="HF266" s="4"/>
      <c r="HG266" s="4"/>
      <c r="HH266" s="4"/>
      <c r="HI266" s="4"/>
      <c r="HJ266" s="4"/>
      <c r="HK266" s="4"/>
      <c r="HL266" s="4"/>
      <c r="HM266" s="4"/>
      <c r="HN266" s="4"/>
      <c r="HO266" s="4"/>
      <c r="HP266" s="4"/>
      <c r="HQ266" s="4"/>
      <c r="HR266" s="4"/>
      <c r="HS266" s="4"/>
      <c r="HT266" s="4"/>
      <c r="HU266" s="4"/>
      <c r="HV266" s="4"/>
      <c r="HW266" s="4"/>
      <c r="HX266" s="4"/>
      <c r="HY266" s="4"/>
      <c r="HZ266" s="4"/>
      <c r="IA266" s="4"/>
      <c r="IB266" s="4"/>
      <c r="IC266" s="4"/>
      <c r="ID266" s="4"/>
      <c r="IE266" s="4"/>
      <c r="IF266" s="4"/>
      <c r="IG266" s="4"/>
      <c r="IH266" s="4"/>
      <c r="II266" s="4"/>
      <c r="IJ266" s="4"/>
      <c r="IK266" s="4"/>
      <c r="IL266" s="4"/>
      <c r="IM266" s="4"/>
      <c r="IN266" s="4"/>
      <c r="IO266" s="4"/>
      <c r="IP266" s="4"/>
      <c r="IQ266" s="4"/>
      <c r="IR266" s="4"/>
      <c r="IS266" s="4"/>
      <c r="IT266" s="4"/>
      <c r="IU266" s="4"/>
      <c r="IV266" s="4"/>
      <c r="IW266" s="4"/>
      <c r="IX266" s="4"/>
      <c r="IY266" s="4"/>
      <c r="IZ266" s="4"/>
      <c r="JA266" s="4"/>
      <c r="JB266" s="4"/>
      <c r="JC266" s="4"/>
      <c r="JD266" s="4"/>
      <c r="JE266" s="4"/>
      <c r="JF266" s="4"/>
      <c r="JG266" s="4"/>
      <c r="JH266" s="4"/>
      <c r="JI266" s="4"/>
      <c r="JJ266" s="4"/>
      <c r="JK266" s="4"/>
      <c r="JL266" s="4"/>
      <c r="JM266" s="4"/>
      <c r="JN266" s="4"/>
      <c r="JO266" s="4"/>
      <c r="JP266" s="4"/>
      <c r="JQ266" s="4"/>
      <c r="JR266" s="4"/>
      <c r="JS266" s="4"/>
      <c r="JT266" s="4"/>
      <c r="JU266" s="4"/>
      <c r="JV266" s="4"/>
      <c r="JW266" s="4"/>
      <c r="JX266" s="4"/>
      <c r="JY266" s="4"/>
      <c r="JZ266" s="4"/>
      <c r="KA266" s="4"/>
      <c r="KB266" s="4"/>
      <c r="KC266" s="4"/>
      <c r="KD266" s="4"/>
      <c r="KE266" s="4"/>
      <c r="KF266" s="4"/>
      <c r="KG266" s="4"/>
      <c r="KH266" s="4"/>
      <c r="KI266" s="4"/>
      <c r="KJ266" s="4"/>
      <c r="KK266" s="4"/>
      <c r="KL266" s="4"/>
      <c r="KM266" s="4"/>
      <c r="KN266" s="4"/>
      <c r="KO266" s="4"/>
      <c r="KP266" s="4"/>
      <c r="KQ266" s="4"/>
      <c r="KR266" s="4"/>
      <c r="KS266" s="4"/>
      <c r="KT266" s="4"/>
      <c r="KU266" s="4"/>
      <c r="KV266" s="4"/>
      <c r="KW266" s="4"/>
      <c r="KX266" s="4"/>
      <c r="KY266" s="4"/>
      <c r="KZ266" s="4"/>
      <c r="LA266" s="4"/>
      <c r="LB266" s="4"/>
      <c r="LC266" s="4"/>
      <c r="LD266" s="4"/>
      <c r="LE266" s="4"/>
      <c r="LF266" s="4"/>
      <c r="LG266" s="4"/>
      <c r="LH266" s="4"/>
      <c r="LI266" s="4"/>
      <c r="LJ266" s="4"/>
      <c r="LK266" s="4"/>
      <c r="LL266" s="4"/>
      <c r="LM266" s="4"/>
      <c r="LN266" s="4"/>
      <c r="LO266" s="4"/>
      <c r="LP266" s="4"/>
      <c r="LQ266" s="4"/>
      <c r="LR266" s="4"/>
      <c r="LS266" s="4"/>
      <c r="LT266" s="4"/>
      <c r="LU266" s="4"/>
      <c r="LV266" s="4"/>
      <c r="LW266" s="4"/>
      <c r="LX266" s="4"/>
      <c r="LY266" s="4"/>
      <c r="LZ266" s="4"/>
      <c r="MA266" s="4"/>
      <c r="MB266" s="4"/>
      <c r="MC266" s="4"/>
      <c r="MD266" s="4"/>
      <c r="ME266" s="4"/>
      <c r="MF266" s="4"/>
      <c r="MG266" s="4"/>
      <c r="MH266" s="4"/>
      <c r="MI266" s="4"/>
      <c r="MJ266" s="4"/>
      <c r="MK266" s="4"/>
      <c r="ML266" s="4"/>
      <c r="MM266" s="4"/>
      <c r="MN266" s="4"/>
      <c r="MO266" s="4"/>
      <c r="MP266" s="4"/>
      <c r="MQ266" s="4"/>
      <c r="MR266" s="4"/>
      <c r="MS266" s="4"/>
      <c r="MT266" s="4"/>
      <c r="MU266" s="4"/>
      <c r="MV266" s="4"/>
      <c r="MW266" s="4"/>
      <c r="MX266" s="4"/>
      <c r="MY266" s="4"/>
      <c r="MZ266" s="4"/>
      <c r="NA266" s="4"/>
      <c r="NB266" s="4"/>
      <c r="NC266" s="4"/>
      <c r="ND266" s="4"/>
      <c r="NE266" s="4"/>
      <c r="NF266" s="4"/>
      <c r="NG266" s="4"/>
      <c r="NH266" s="4"/>
      <c r="NI266" s="4"/>
      <c r="NJ266" s="4"/>
      <c r="NK266" s="4"/>
      <c r="NL266" s="4"/>
      <c r="NM266" s="4"/>
      <c r="NN266" s="4"/>
      <c r="NO266" s="4"/>
      <c r="NP266" s="4"/>
      <c r="NQ266" s="4"/>
      <c r="NR266" s="4"/>
      <c r="NS266" s="4"/>
      <c r="NT266" s="4"/>
      <c r="NU266" s="4"/>
      <c r="NV266" s="4"/>
      <c r="NW266" s="4"/>
      <c r="NX266" s="4"/>
      <c r="NY266" s="4"/>
      <c r="NZ266" s="4"/>
      <c r="OA266" s="4"/>
      <c r="OB266" s="4"/>
      <c r="OC266" s="4"/>
      <c r="OD266" s="4"/>
      <c r="OE266" s="4"/>
      <c r="OF266" s="4"/>
      <c r="OG266" s="4"/>
      <c r="OH266" s="4"/>
      <c r="OI266" s="4"/>
      <c r="OJ266" s="4"/>
      <c r="OK266" s="4"/>
      <c r="OL266" s="4"/>
      <c r="OM266" s="4"/>
      <c r="ON266" s="4"/>
      <c r="OO266" s="4"/>
      <c r="OP266" s="4"/>
      <c r="OQ266" s="4"/>
      <c r="OR266" s="4"/>
      <c r="OS266" s="4"/>
      <c r="OT266" s="4"/>
      <c r="OU266" s="4"/>
      <c r="OV266" s="4"/>
      <c r="OW266" s="4"/>
      <c r="OX266" s="4"/>
      <c r="OY266" s="4"/>
      <c r="OZ266" s="4"/>
      <c r="PA266" s="4"/>
      <c r="PB266" s="4"/>
      <c r="PC266" s="4"/>
      <c r="PD266" s="4"/>
      <c r="PE266" s="4"/>
      <c r="PF266" s="4"/>
      <c r="PG266" s="4"/>
      <c r="PH266" s="4"/>
      <c r="PI266" s="4"/>
      <c r="PJ266" s="4"/>
      <c r="PK266" s="4"/>
      <c r="PL266" s="4"/>
      <c r="PM266" s="4"/>
      <c r="PN266" s="4"/>
      <c r="PO266" s="4"/>
      <c r="PP266" s="4"/>
      <c r="PQ266" s="4"/>
      <c r="PR266" s="4"/>
      <c r="PS266" s="4"/>
      <c r="PT266" s="4"/>
      <c r="PU266" s="4"/>
      <c r="PV266" s="4"/>
      <c r="PW266" s="4"/>
      <c r="PX266" s="4"/>
      <c r="PY266" s="4"/>
      <c r="PZ266" s="4"/>
      <c r="QA266" s="4"/>
      <c r="QB266" s="4"/>
      <c r="QC266" s="4"/>
      <c r="QD266" s="4"/>
      <c r="QE266" s="4"/>
      <c r="QF266" s="4"/>
      <c r="QG266" s="4"/>
      <c r="QH266" s="4"/>
      <c r="QI266" s="4"/>
      <c r="QJ266" s="4"/>
      <c r="QK266" s="4"/>
      <c r="QL266" s="4"/>
      <c r="QM266" s="4"/>
      <c r="QN266" s="4"/>
      <c r="QO266" s="4"/>
      <c r="QP266" s="4"/>
      <c r="QQ266" s="4"/>
      <c r="QR266" s="4"/>
      <c r="QS266" s="4"/>
      <c r="QT266" s="4"/>
      <c r="QU266" s="4"/>
      <c r="QV266" s="4"/>
      <c r="QW266" s="4"/>
      <c r="QX266" s="4"/>
      <c r="QY266" s="4"/>
      <c r="QZ266" s="4"/>
      <c r="RA266" s="4"/>
      <c r="RB266" s="4"/>
      <c r="RC266" s="4"/>
      <c r="RD266" s="4"/>
      <c r="RE266" s="4"/>
      <c r="RF266" s="4"/>
      <c r="RG266" s="4"/>
      <c r="RH266" s="4"/>
      <c r="RI266" s="4"/>
      <c r="RJ266" s="4"/>
      <c r="RK266" s="4"/>
      <c r="RL266" s="4"/>
      <c r="RM266" s="4"/>
      <c r="RN266" s="4"/>
      <c r="RO266" s="4"/>
      <c r="RP266" s="4"/>
      <c r="RQ266" s="4"/>
      <c r="RR266" s="4"/>
      <c r="RS266" s="4"/>
      <c r="RT266" s="4"/>
      <c r="RU266" s="4"/>
      <c r="RV266" s="4"/>
      <c r="RW266" s="4"/>
      <c r="RX266" s="4"/>
      <c r="RY266" s="4"/>
      <c r="RZ266" s="4"/>
      <c r="SA266" s="4"/>
      <c r="SB266" s="4"/>
      <c r="SC266" s="4"/>
      <c r="SD266" s="4"/>
      <c r="SE266" s="4"/>
      <c r="SF266" s="4"/>
      <c r="SG266" s="4"/>
      <c r="SH266" s="4"/>
      <c r="SI266" s="4"/>
      <c r="SJ266" s="4"/>
      <c r="SK266" s="4"/>
      <c r="SL266" s="4"/>
      <c r="SM266" s="4"/>
      <c r="SN266" s="4"/>
      <c r="SO266" s="4"/>
      <c r="SP266" s="4"/>
      <c r="SQ266" s="4"/>
      <c r="SR266" s="4"/>
      <c r="SS266" s="4"/>
      <c r="ST266" s="4"/>
      <c r="SU266" s="4"/>
      <c r="SV266" s="4"/>
      <c r="SW266" s="4"/>
      <c r="SX266" s="4"/>
      <c r="SY266" s="4"/>
      <c r="SZ266" s="4"/>
      <c r="TA266" s="4"/>
      <c r="TB266" s="4"/>
      <c r="TC266" s="4"/>
      <c r="TD266" s="4"/>
      <c r="TE266" s="4"/>
      <c r="TF266" s="4"/>
      <c r="TG266" s="4"/>
      <c r="TH266" s="4"/>
      <c r="TI266" s="4"/>
      <c r="TJ266" s="4"/>
      <c r="TK266" s="4"/>
      <c r="TL266" s="4"/>
      <c r="TM266" s="4"/>
      <c r="TN266" s="4"/>
      <c r="TO266" s="4"/>
      <c r="TP266" s="4"/>
      <c r="TQ266" s="4"/>
      <c r="TR266" s="4"/>
      <c r="TS266" s="4"/>
      <c r="TT266" s="4"/>
      <c r="TU266" s="4"/>
      <c r="TV266" s="4"/>
      <c r="TW266" s="4"/>
      <c r="TX266" s="4"/>
      <c r="TY266" s="4"/>
      <c r="TZ266" s="4"/>
      <c r="UA266" s="4"/>
      <c r="UB266" s="4"/>
      <c r="UC266" s="4"/>
      <c r="UD266" s="4"/>
      <c r="UE266" s="4"/>
      <c r="UF266" s="4"/>
      <c r="UG266" s="4"/>
      <c r="UH266" s="4"/>
      <c r="UI266" s="4"/>
      <c r="UJ266" s="4"/>
      <c r="UK266" s="4"/>
      <c r="UL266" s="4"/>
      <c r="UM266" s="4"/>
      <c r="UN266" s="4"/>
      <c r="UO266" s="4"/>
      <c r="UP266" s="4"/>
      <c r="UQ266" s="4"/>
      <c r="UR266" s="4"/>
      <c r="US266" s="4"/>
      <c r="UT266" s="4"/>
      <c r="UU266" s="4"/>
      <c r="UV266" s="4"/>
      <c r="UW266" s="4"/>
      <c r="UX266" s="4"/>
      <c r="UY266" s="4"/>
      <c r="UZ266" s="4"/>
      <c r="VA266" s="4"/>
      <c r="VB266" s="4"/>
      <c r="VC266" s="4"/>
      <c r="VD266" s="4"/>
      <c r="VE266" s="4"/>
      <c r="VF266" s="4"/>
      <c r="VG266" s="4"/>
      <c r="VH266" s="4"/>
      <c r="VI266" s="4"/>
      <c r="VJ266" s="4"/>
      <c r="VK266" s="4"/>
      <c r="VL266" s="4"/>
      <c r="VM266" s="4"/>
      <c r="VN266" s="4"/>
      <c r="VO266" s="4"/>
      <c r="VP266" s="4"/>
      <c r="VQ266" s="4"/>
      <c r="VR266" s="4"/>
      <c r="VS266" s="4"/>
      <c r="VT266" s="4"/>
      <c r="VU266" s="4"/>
      <c r="VV266" s="4"/>
      <c r="VW266" s="4"/>
      <c r="VX266" s="4"/>
      <c r="VY266" s="4"/>
      <c r="VZ266" s="4"/>
      <c r="WA266" s="4"/>
      <c r="WB266" s="4"/>
      <c r="WC266" s="4"/>
      <c r="WD266" s="4"/>
      <c r="WE266" s="4"/>
      <c r="WF266" s="4"/>
      <c r="WG266" s="4"/>
      <c r="WH266" s="4"/>
      <c r="WI266" s="4"/>
      <c r="WJ266" s="4"/>
      <c r="WK266" s="4"/>
      <c r="WL266" s="4"/>
      <c r="WM266" s="4"/>
      <c r="WN266" s="4"/>
      <c r="WO266" s="4"/>
      <c r="WP266" s="4"/>
      <c r="WQ266" s="4"/>
      <c r="WR266" s="4"/>
      <c r="WS266" s="4"/>
      <c r="WT266" s="4"/>
      <c r="WU266" s="4"/>
      <c r="WV266" s="4"/>
      <c r="WW266" s="4"/>
      <c r="WX266" s="4"/>
      <c r="WY266" s="4"/>
      <c r="WZ266" s="4"/>
      <c r="XA266" s="4"/>
      <c r="XB266" s="4"/>
      <c r="XC266" s="4"/>
      <c r="XD266" s="4"/>
      <c r="XE266" s="4"/>
      <c r="XF266" s="4"/>
      <c r="XG266" s="4"/>
      <c r="XH266" s="4"/>
      <c r="XI266" s="4"/>
      <c r="XJ266" s="4"/>
      <c r="XK266" s="4"/>
      <c r="XL266" s="4"/>
      <c r="XM266" s="4"/>
      <c r="XN266" s="4"/>
      <c r="XO266" s="4"/>
      <c r="XP266" s="4"/>
      <c r="XQ266" s="4"/>
      <c r="XR266" s="4"/>
      <c r="XS266" s="4"/>
      <c r="XT266" s="4"/>
      <c r="XU266" s="4"/>
      <c r="XV266" s="4"/>
      <c r="XW266" s="4"/>
      <c r="XX266" s="4"/>
      <c r="XY266" s="4"/>
      <c r="XZ266" s="4"/>
      <c r="YA266" s="4"/>
      <c r="YB266" s="4"/>
      <c r="YC266" s="4"/>
      <c r="YD266" s="4"/>
      <c r="YE266" s="4"/>
      <c r="YF266" s="4"/>
      <c r="YG266" s="4"/>
      <c r="YH266" s="4"/>
      <c r="YI266" s="4"/>
      <c r="YJ266" s="4"/>
      <c r="YK266" s="4"/>
      <c r="YL266" s="4"/>
      <c r="YM266" s="4"/>
      <c r="YN266" s="4"/>
      <c r="YO266" s="4"/>
      <c r="YP266" s="4"/>
      <c r="YQ266" s="4"/>
      <c r="YR266" s="4"/>
      <c r="YS266" s="4"/>
      <c r="YT266" s="4"/>
      <c r="YU266" s="4"/>
      <c r="YV266" s="4"/>
      <c r="YW266" s="4"/>
      <c r="YX266" s="4"/>
      <c r="YY266" s="4"/>
      <c r="YZ266" s="4"/>
      <c r="ZA266" s="4"/>
      <c r="ZB266" s="4"/>
      <c r="ZC266" s="4"/>
      <c r="ZD266" s="4"/>
      <c r="ZE266" s="4"/>
      <c r="ZF266" s="4"/>
      <c r="ZG266" s="4"/>
      <c r="ZH266" s="4"/>
      <c r="ZI266" s="4"/>
      <c r="ZJ266" s="4"/>
      <c r="ZK266" s="4"/>
      <c r="ZL266" s="4"/>
      <c r="ZM266" s="4"/>
      <c r="ZN266" s="4"/>
      <c r="ZO266" s="4"/>
      <c r="ZP266" s="4"/>
      <c r="ZQ266" s="4"/>
      <c r="ZR266" s="4"/>
      <c r="ZS266" s="4"/>
      <c r="ZT266" s="4"/>
      <c r="ZU266" s="4"/>
      <c r="ZV266" s="4"/>
      <c r="ZW266" s="4"/>
      <c r="ZX266" s="4"/>
      <c r="ZY266" s="4"/>
      <c r="ZZ266" s="4"/>
      <c r="AAA266" s="4"/>
      <c r="AAB266" s="4"/>
      <c r="AAC266" s="4"/>
      <c r="AAD266" s="4"/>
      <c r="AAE266" s="4"/>
      <c r="AAF266" s="4"/>
      <c r="AAG266" s="4"/>
      <c r="AAH266" s="4"/>
      <c r="AAI266" s="4"/>
      <c r="AAJ266" s="4"/>
      <c r="AAK266" s="4"/>
      <c r="AAL266" s="4"/>
      <c r="AAM266" s="4"/>
      <c r="AAN266" s="4"/>
      <c r="AAO266" s="4"/>
      <c r="AAP266" s="4"/>
      <c r="AAQ266" s="4"/>
      <c r="AAR266" s="4"/>
      <c r="AAS266" s="4"/>
      <c r="AAT266" s="4"/>
      <c r="AAU266" s="4"/>
      <c r="AAV266" s="4"/>
      <c r="AAW266" s="4"/>
      <c r="AAX266" s="4"/>
      <c r="AAY266" s="4"/>
      <c r="AAZ266" s="4"/>
      <c r="ABA266" s="4"/>
      <c r="ABB266" s="4"/>
      <c r="ABC266" s="4"/>
      <c r="ABD266" s="4"/>
      <c r="ABE266" s="4"/>
      <c r="ABF266" s="4"/>
      <c r="ABG266" s="4"/>
      <c r="ABH266" s="4"/>
      <c r="ABI266" s="4"/>
      <c r="ABJ266" s="4"/>
      <c r="ABK266" s="4"/>
      <c r="ABL266" s="4"/>
      <c r="ABM266" s="4"/>
      <c r="ABN266" s="4"/>
      <c r="ABO266" s="4"/>
      <c r="ABP266" s="4"/>
      <c r="ABQ266" s="4"/>
      <c r="ABR266" s="4"/>
      <c r="ABS266" s="4"/>
      <c r="ABT266" s="4"/>
      <c r="ABU266" s="4"/>
      <c r="ABV266" s="4"/>
      <c r="ABW266" s="4"/>
      <c r="ABX266" s="4"/>
      <c r="ABY266" s="4"/>
      <c r="ABZ266" s="4"/>
      <c r="ACA266" s="4"/>
      <c r="ACB266" s="4"/>
      <c r="ACC266" s="4"/>
      <c r="ACD266" s="4"/>
      <c r="ACE266" s="4"/>
      <c r="ACF266" s="4"/>
      <c r="ACG266" s="4"/>
      <c r="ACH266" s="4"/>
      <c r="ACI266" s="4"/>
      <c r="ACJ266" s="4"/>
      <c r="ACK266" s="4"/>
      <c r="ACL266" s="4"/>
      <c r="ACM266" s="4"/>
      <c r="ACN266" s="4"/>
      <c r="ACO266" s="4"/>
      <c r="ACP266" s="4"/>
      <c r="ACQ266" s="4"/>
      <c r="ACR266" s="4"/>
      <c r="ACS266" s="4"/>
      <c r="ACT266" s="4"/>
      <c r="ACU266" s="4"/>
      <c r="ACV266" s="4"/>
      <c r="ACW266" s="4"/>
      <c r="ACX266" s="4"/>
      <c r="ACY266" s="4"/>
      <c r="ACZ266" s="4"/>
      <c r="ADA266" s="4"/>
      <c r="ADB266" s="4"/>
      <c r="ADC266" s="4"/>
      <c r="ADD266" s="4"/>
      <c r="ADE266" s="4"/>
      <c r="ADF266" s="4"/>
      <c r="ADG266" s="4"/>
      <c r="ADH266" s="4"/>
      <c r="ADI266" s="4"/>
      <c r="ADJ266" s="4"/>
      <c r="ADK266" s="4"/>
      <c r="ADL266" s="4"/>
      <c r="ADM266" s="4"/>
      <c r="ADN266" s="4"/>
      <c r="ADO266" s="4"/>
      <c r="ADP266" s="4"/>
      <c r="ADQ266" s="4"/>
      <c r="ADR266" s="4"/>
      <c r="ADS266" s="4"/>
      <c r="ADT266" s="4"/>
      <c r="ADU266" s="4"/>
      <c r="ADV266" s="4"/>
      <c r="ADW266" s="4"/>
      <c r="ADX266" s="4"/>
      <c r="ADY266" s="4"/>
      <c r="ADZ266" s="4"/>
      <c r="AEA266" s="4"/>
      <c r="AEB266" s="4"/>
      <c r="AEC266" s="4"/>
      <c r="AED266" s="4"/>
      <c r="AEE266" s="4"/>
      <c r="AEF266" s="4"/>
      <c r="AEG266" s="4"/>
      <c r="AEH266" s="4"/>
      <c r="AEI266" s="4"/>
      <c r="AEJ266" s="4"/>
      <c r="AEK266" s="4"/>
      <c r="AEL266" s="4"/>
      <c r="AEM266" s="4"/>
      <c r="AEN266" s="4"/>
      <c r="AEO266" s="4"/>
      <c r="AEP266" s="4"/>
      <c r="AEQ266" s="4"/>
      <c r="AER266" s="4"/>
      <c r="AES266" s="4"/>
      <c r="AET266" s="4"/>
      <c r="AEU266" s="4"/>
      <c r="AEV266" s="4"/>
    </row>
    <row r="267" spans="1:828" s="49" customFormat="1" ht="19.5" customHeight="1" x14ac:dyDescent="0.2">
      <c r="A267" s="85"/>
      <c r="B267" s="87"/>
      <c r="C267" s="73"/>
      <c r="D267" s="73"/>
      <c r="E267" s="73" t="s">
        <v>269</v>
      </c>
      <c r="F267" s="73" t="s">
        <v>55</v>
      </c>
      <c r="G267" s="73">
        <v>1</v>
      </c>
      <c r="H267" s="54"/>
      <c r="I267" s="73"/>
      <c r="J267" s="50"/>
      <c r="K267" s="51"/>
      <c r="L267" s="52"/>
      <c r="M267" s="50"/>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c r="CZ267" s="4"/>
      <c r="DA267" s="4"/>
      <c r="DB267" s="4"/>
      <c r="DC267" s="4"/>
      <c r="DD267" s="4"/>
      <c r="DE267" s="4"/>
      <c r="DF267" s="4"/>
      <c r="DG267" s="4"/>
      <c r="DH267" s="4"/>
      <c r="DI267" s="4"/>
      <c r="DJ267" s="4"/>
      <c r="DK267" s="4"/>
      <c r="DL267" s="4"/>
      <c r="DM267" s="4"/>
      <c r="DN267" s="4"/>
      <c r="DO267" s="4"/>
      <c r="DP267" s="4"/>
      <c r="DQ267" s="4"/>
      <c r="DR267" s="4"/>
      <c r="DS267" s="4"/>
      <c r="DT267" s="4"/>
      <c r="DU267" s="4"/>
      <c r="DV267" s="4"/>
      <c r="DW267" s="4"/>
      <c r="DX267" s="4"/>
      <c r="DY267" s="4"/>
      <c r="DZ267" s="4"/>
      <c r="EA267" s="4"/>
      <c r="EB267" s="4"/>
      <c r="EC267" s="4"/>
      <c r="ED267" s="4"/>
      <c r="EE267" s="4"/>
      <c r="EF267" s="4"/>
      <c r="EG267" s="4"/>
      <c r="EH267" s="4"/>
      <c r="EI267" s="4"/>
      <c r="EJ267" s="4"/>
      <c r="EK267" s="4"/>
      <c r="EL267" s="4"/>
      <c r="EM267" s="4"/>
      <c r="EN267" s="4"/>
      <c r="EO267" s="4"/>
      <c r="EP267" s="4"/>
      <c r="EQ267" s="4"/>
      <c r="ER267" s="4"/>
      <c r="ES267" s="4"/>
      <c r="ET267" s="4"/>
      <c r="EU267" s="4"/>
      <c r="EV267" s="4"/>
      <c r="EW267" s="4"/>
      <c r="EX267" s="4"/>
      <c r="EY267" s="4"/>
      <c r="EZ267" s="4"/>
      <c r="FA267" s="4"/>
      <c r="FB267" s="4"/>
      <c r="FC267" s="4"/>
      <c r="FD267" s="4"/>
      <c r="FE267" s="4"/>
      <c r="FF267" s="4"/>
      <c r="FG267" s="4"/>
      <c r="FH267" s="4"/>
      <c r="FI267" s="4"/>
      <c r="FJ267" s="4"/>
      <c r="FK267" s="4"/>
      <c r="FL267" s="4"/>
      <c r="FM267" s="4"/>
      <c r="FN267" s="4"/>
      <c r="FO267" s="4"/>
      <c r="FP267" s="4"/>
      <c r="FQ267" s="4"/>
      <c r="FR267" s="4"/>
      <c r="FS267" s="4"/>
      <c r="FT267" s="4"/>
      <c r="FU267" s="4"/>
      <c r="FV267" s="4"/>
      <c r="FW267" s="4"/>
      <c r="FX267" s="4"/>
      <c r="FY267" s="4"/>
      <c r="FZ267" s="4"/>
      <c r="GA267" s="4"/>
      <c r="GB267" s="4"/>
      <c r="GC267" s="4"/>
      <c r="GD267" s="4"/>
      <c r="GE267" s="4"/>
      <c r="GF267" s="4"/>
      <c r="GG267" s="4"/>
      <c r="GH267" s="4"/>
      <c r="GI267" s="4"/>
      <c r="GJ267" s="4"/>
      <c r="GK267" s="4"/>
      <c r="GL267" s="4"/>
      <c r="GM267" s="4"/>
      <c r="GN267" s="4"/>
      <c r="GO267" s="4"/>
      <c r="GP267" s="4"/>
      <c r="GQ267" s="4"/>
      <c r="GR267" s="4"/>
      <c r="GS267" s="4"/>
      <c r="GT267" s="4"/>
      <c r="GU267" s="4"/>
      <c r="GV267" s="4"/>
      <c r="GW267" s="4"/>
      <c r="GX267" s="4"/>
      <c r="GY267" s="4"/>
      <c r="GZ267" s="4"/>
      <c r="HA267" s="4"/>
      <c r="HB267" s="4"/>
      <c r="HC267" s="4"/>
      <c r="HD267" s="4"/>
      <c r="HE267" s="4"/>
      <c r="HF267" s="4"/>
      <c r="HG267" s="4"/>
      <c r="HH267" s="4"/>
      <c r="HI267" s="4"/>
      <c r="HJ267" s="4"/>
      <c r="HK267" s="4"/>
      <c r="HL267" s="4"/>
      <c r="HM267" s="4"/>
      <c r="HN267" s="4"/>
      <c r="HO267" s="4"/>
      <c r="HP267" s="4"/>
      <c r="HQ267" s="4"/>
      <c r="HR267" s="4"/>
      <c r="HS267" s="4"/>
      <c r="HT267" s="4"/>
      <c r="HU267" s="4"/>
      <c r="HV267" s="4"/>
      <c r="HW267" s="4"/>
      <c r="HX267" s="4"/>
      <c r="HY267" s="4"/>
      <c r="HZ267" s="4"/>
      <c r="IA267" s="4"/>
      <c r="IB267" s="4"/>
      <c r="IC267" s="4"/>
      <c r="ID267" s="4"/>
      <c r="IE267" s="4"/>
      <c r="IF267" s="4"/>
      <c r="IG267" s="4"/>
      <c r="IH267" s="4"/>
      <c r="II267" s="4"/>
      <c r="IJ267" s="4"/>
      <c r="IK267" s="4"/>
      <c r="IL267" s="4"/>
      <c r="IM267" s="4"/>
      <c r="IN267" s="4"/>
      <c r="IO267" s="4"/>
      <c r="IP267" s="4"/>
      <c r="IQ267" s="4"/>
      <c r="IR267" s="4"/>
      <c r="IS267" s="4"/>
      <c r="IT267" s="4"/>
      <c r="IU267" s="4"/>
      <c r="IV267" s="4"/>
      <c r="IW267" s="4"/>
      <c r="IX267" s="4"/>
      <c r="IY267" s="4"/>
      <c r="IZ267" s="4"/>
      <c r="JA267" s="4"/>
      <c r="JB267" s="4"/>
      <c r="JC267" s="4"/>
      <c r="JD267" s="4"/>
      <c r="JE267" s="4"/>
      <c r="JF267" s="4"/>
      <c r="JG267" s="4"/>
      <c r="JH267" s="4"/>
      <c r="JI267" s="4"/>
      <c r="JJ267" s="4"/>
      <c r="JK267" s="4"/>
      <c r="JL267" s="4"/>
      <c r="JM267" s="4"/>
      <c r="JN267" s="4"/>
      <c r="JO267" s="4"/>
      <c r="JP267" s="4"/>
      <c r="JQ267" s="4"/>
      <c r="JR267" s="4"/>
      <c r="JS267" s="4"/>
      <c r="JT267" s="4"/>
      <c r="JU267" s="4"/>
      <c r="JV267" s="4"/>
      <c r="JW267" s="4"/>
      <c r="JX267" s="4"/>
      <c r="JY267" s="4"/>
      <c r="JZ267" s="4"/>
      <c r="KA267" s="4"/>
      <c r="KB267" s="4"/>
      <c r="KC267" s="4"/>
      <c r="KD267" s="4"/>
      <c r="KE267" s="4"/>
      <c r="KF267" s="4"/>
      <c r="KG267" s="4"/>
      <c r="KH267" s="4"/>
      <c r="KI267" s="4"/>
      <c r="KJ267" s="4"/>
      <c r="KK267" s="4"/>
      <c r="KL267" s="4"/>
      <c r="KM267" s="4"/>
      <c r="KN267" s="4"/>
      <c r="KO267" s="4"/>
      <c r="KP267" s="4"/>
      <c r="KQ267" s="4"/>
      <c r="KR267" s="4"/>
      <c r="KS267" s="4"/>
      <c r="KT267" s="4"/>
      <c r="KU267" s="4"/>
      <c r="KV267" s="4"/>
      <c r="KW267" s="4"/>
      <c r="KX267" s="4"/>
      <c r="KY267" s="4"/>
      <c r="KZ267" s="4"/>
      <c r="LA267" s="4"/>
      <c r="LB267" s="4"/>
      <c r="LC267" s="4"/>
      <c r="LD267" s="4"/>
      <c r="LE267" s="4"/>
      <c r="LF267" s="4"/>
      <c r="LG267" s="4"/>
      <c r="LH267" s="4"/>
      <c r="LI267" s="4"/>
      <c r="LJ267" s="4"/>
      <c r="LK267" s="4"/>
      <c r="LL267" s="4"/>
      <c r="LM267" s="4"/>
      <c r="LN267" s="4"/>
      <c r="LO267" s="4"/>
      <c r="LP267" s="4"/>
      <c r="LQ267" s="4"/>
      <c r="LR267" s="4"/>
      <c r="LS267" s="4"/>
      <c r="LT267" s="4"/>
      <c r="LU267" s="4"/>
      <c r="LV267" s="4"/>
      <c r="LW267" s="4"/>
      <c r="LX267" s="4"/>
      <c r="LY267" s="4"/>
      <c r="LZ267" s="4"/>
      <c r="MA267" s="4"/>
      <c r="MB267" s="4"/>
      <c r="MC267" s="4"/>
      <c r="MD267" s="4"/>
      <c r="ME267" s="4"/>
      <c r="MF267" s="4"/>
      <c r="MG267" s="4"/>
      <c r="MH267" s="4"/>
      <c r="MI267" s="4"/>
      <c r="MJ267" s="4"/>
      <c r="MK267" s="4"/>
      <c r="ML267" s="4"/>
      <c r="MM267" s="4"/>
      <c r="MN267" s="4"/>
      <c r="MO267" s="4"/>
      <c r="MP267" s="4"/>
      <c r="MQ267" s="4"/>
      <c r="MR267" s="4"/>
      <c r="MS267" s="4"/>
      <c r="MT267" s="4"/>
      <c r="MU267" s="4"/>
      <c r="MV267" s="4"/>
      <c r="MW267" s="4"/>
      <c r="MX267" s="4"/>
      <c r="MY267" s="4"/>
      <c r="MZ267" s="4"/>
      <c r="NA267" s="4"/>
      <c r="NB267" s="4"/>
      <c r="NC267" s="4"/>
      <c r="ND267" s="4"/>
      <c r="NE267" s="4"/>
      <c r="NF267" s="4"/>
      <c r="NG267" s="4"/>
      <c r="NH267" s="4"/>
      <c r="NI267" s="4"/>
      <c r="NJ267" s="4"/>
      <c r="NK267" s="4"/>
      <c r="NL267" s="4"/>
      <c r="NM267" s="4"/>
      <c r="NN267" s="4"/>
      <c r="NO267" s="4"/>
      <c r="NP267" s="4"/>
      <c r="NQ267" s="4"/>
      <c r="NR267" s="4"/>
      <c r="NS267" s="4"/>
      <c r="NT267" s="4"/>
      <c r="NU267" s="4"/>
      <c r="NV267" s="4"/>
      <c r="NW267" s="4"/>
      <c r="NX267" s="4"/>
      <c r="NY267" s="4"/>
      <c r="NZ267" s="4"/>
      <c r="OA267" s="4"/>
      <c r="OB267" s="4"/>
      <c r="OC267" s="4"/>
      <c r="OD267" s="4"/>
      <c r="OE267" s="4"/>
      <c r="OF267" s="4"/>
      <c r="OG267" s="4"/>
      <c r="OH267" s="4"/>
      <c r="OI267" s="4"/>
      <c r="OJ267" s="4"/>
      <c r="OK267" s="4"/>
      <c r="OL267" s="4"/>
      <c r="OM267" s="4"/>
      <c r="ON267" s="4"/>
      <c r="OO267" s="4"/>
      <c r="OP267" s="4"/>
      <c r="OQ267" s="4"/>
      <c r="OR267" s="4"/>
      <c r="OS267" s="4"/>
      <c r="OT267" s="4"/>
      <c r="OU267" s="4"/>
      <c r="OV267" s="4"/>
      <c r="OW267" s="4"/>
      <c r="OX267" s="4"/>
      <c r="OY267" s="4"/>
      <c r="OZ267" s="4"/>
      <c r="PA267" s="4"/>
      <c r="PB267" s="4"/>
      <c r="PC267" s="4"/>
      <c r="PD267" s="4"/>
      <c r="PE267" s="4"/>
      <c r="PF267" s="4"/>
      <c r="PG267" s="4"/>
      <c r="PH267" s="4"/>
      <c r="PI267" s="4"/>
      <c r="PJ267" s="4"/>
      <c r="PK267" s="4"/>
      <c r="PL267" s="4"/>
      <c r="PM267" s="4"/>
      <c r="PN267" s="4"/>
      <c r="PO267" s="4"/>
      <c r="PP267" s="4"/>
      <c r="PQ267" s="4"/>
      <c r="PR267" s="4"/>
      <c r="PS267" s="4"/>
      <c r="PT267" s="4"/>
      <c r="PU267" s="4"/>
      <c r="PV267" s="4"/>
      <c r="PW267" s="4"/>
      <c r="PX267" s="4"/>
      <c r="PY267" s="4"/>
      <c r="PZ267" s="4"/>
      <c r="QA267" s="4"/>
      <c r="QB267" s="4"/>
      <c r="QC267" s="4"/>
      <c r="QD267" s="4"/>
      <c r="QE267" s="4"/>
      <c r="QF267" s="4"/>
      <c r="QG267" s="4"/>
      <c r="QH267" s="4"/>
      <c r="QI267" s="4"/>
      <c r="QJ267" s="4"/>
      <c r="QK267" s="4"/>
      <c r="QL267" s="4"/>
      <c r="QM267" s="4"/>
      <c r="QN267" s="4"/>
      <c r="QO267" s="4"/>
      <c r="QP267" s="4"/>
      <c r="QQ267" s="4"/>
      <c r="QR267" s="4"/>
      <c r="QS267" s="4"/>
      <c r="QT267" s="4"/>
      <c r="QU267" s="4"/>
      <c r="QV267" s="4"/>
      <c r="QW267" s="4"/>
      <c r="QX267" s="4"/>
      <c r="QY267" s="4"/>
      <c r="QZ267" s="4"/>
      <c r="RA267" s="4"/>
      <c r="RB267" s="4"/>
      <c r="RC267" s="4"/>
      <c r="RD267" s="4"/>
      <c r="RE267" s="4"/>
      <c r="RF267" s="4"/>
      <c r="RG267" s="4"/>
      <c r="RH267" s="4"/>
      <c r="RI267" s="4"/>
      <c r="RJ267" s="4"/>
      <c r="RK267" s="4"/>
      <c r="RL267" s="4"/>
      <c r="RM267" s="4"/>
      <c r="RN267" s="4"/>
      <c r="RO267" s="4"/>
      <c r="RP267" s="4"/>
      <c r="RQ267" s="4"/>
      <c r="RR267" s="4"/>
      <c r="RS267" s="4"/>
      <c r="RT267" s="4"/>
      <c r="RU267" s="4"/>
      <c r="RV267" s="4"/>
      <c r="RW267" s="4"/>
      <c r="RX267" s="4"/>
      <c r="RY267" s="4"/>
      <c r="RZ267" s="4"/>
      <c r="SA267" s="4"/>
      <c r="SB267" s="4"/>
      <c r="SC267" s="4"/>
      <c r="SD267" s="4"/>
      <c r="SE267" s="4"/>
      <c r="SF267" s="4"/>
      <c r="SG267" s="4"/>
      <c r="SH267" s="4"/>
      <c r="SI267" s="4"/>
      <c r="SJ267" s="4"/>
      <c r="SK267" s="4"/>
      <c r="SL267" s="4"/>
      <c r="SM267" s="4"/>
      <c r="SN267" s="4"/>
      <c r="SO267" s="4"/>
      <c r="SP267" s="4"/>
      <c r="SQ267" s="4"/>
      <c r="SR267" s="4"/>
      <c r="SS267" s="4"/>
      <c r="ST267" s="4"/>
      <c r="SU267" s="4"/>
      <c r="SV267" s="4"/>
      <c r="SW267" s="4"/>
      <c r="SX267" s="4"/>
      <c r="SY267" s="4"/>
      <c r="SZ267" s="4"/>
      <c r="TA267" s="4"/>
      <c r="TB267" s="4"/>
      <c r="TC267" s="4"/>
      <c r="TD267" s="4"/>
      <c r="TE267" s="4"/>
      <c r="TF267" s="4"/>
      <c r="TG267" s="4"/>
      <c r="TH267" s="4"/>
      <c r="TI267" s="4"/>
      <c r="TJ267" s="4"/>
      <c r="TK267" s="4"/>
      <c r="TL267" s="4"/>
      <c r="TM267" s="4"/>
      <c r="TN267" s="4"/>
      <c r="TO267" s="4"/>
      <c r="TP267" s="4"/>
      <c r="TQ267" s="4"/>
      <c r="TR267" s="4"/>
      <c r="TS267" s="4"/>
      <c r="TT267" s="4"/>
      <c r="TU267" s="4"/>
      <c r="TV267" s="4"/>
      <c r="TW267" s="4"/>
      <c r="TX267" s="4"/>
      <c r="TY267" s="4"/>
      <c r="TZ267" s="4"/>
      <c r="UA267" s="4"/>
      <c r="UB267" s="4"/>
      <c r="UC267" s="4"/>
      <c r="UD267" s="4"/>
      <c r="UE267" s="4"/>
      <c r="UF267" s="4"/>
      <c r="UG267" s="4"/>
      <c r="UH267" s="4"/>
      <c r="UI267" s="4"/>
      <c r="UJ267" s="4"/>
      <c r="UK267" s="4"/>
      <c r="UL267" s="4"/>
      <c r="UM267" s="4"/>
      <c r="UN267" s="4"/>
      <c r="UO267" s="4"/>
      <c r="UP267" s="4"/>
      <c r="UQ267" s="4"/>
      <c r="UR267" s="4"/>
      <c r="US267" s="4"/>
      <c r="UT267" s="4"/>
      <c r="UU267" s="4"/>
      <c r="UV267" s="4"/>
      <c r="UW267" s="4"/>
      <c r="UX267" s="4"/>
      <c r="UY267" s="4"/>
      <c r="UZ267" s="4"/>
      <c r="VA267" s="4"/>
      <c r="VB267" s="4"/>
      <c r="VC267" s="4"/>
      <c r="VD267" s="4"/>
      <c r="VE267" s="4"/>
      <c r="VF267" s="4"/>
      <c r="VG267" s="4"/>
      <c r="VH267" s="4"/>
      <c r="VI267" s="4"/>
      <c r="VJ267" s="4"/>
      <c r="VK267" s="4"/>
      <c r="VL267" s="4"/>
      <c r="VM267" s="4"/>
      <c r="VN267" s="4"/>
      <c r="VO267" s="4"/>
      <c r="VP267" s="4"/>
      <c r="VQ267" s="4"/>
      <c r="VR267" s="4"/>
      <c r="VS267" s="4"/>
      <c r="VT267" s="4"/>
      <c r="VU267" s="4"/>
      <c r="VV267" s="4"/>
      <c r="VW267" s="4"/>
      <c r="VX267" s="4"/>
      <c r="VY267" s="4"/>
      <c r="VZ267" s="4"/>
      <c r="WA267" s="4"/>
      <c r="WB267" s="4"/>
      <c r="WC267" s="4"/>
      <c r="WD267" s="4"/>
      <c r="WE267" s="4"/>
      <c r="WF267" s="4"/>
      <c r="WG267" s="4"/>
      <c r="WH267" s="4"/>
      <c r="WI267" s="4"/>
      <c r="WJ267" s="4"/>
      <c r="WK267" s="4"/>
      <c r="WL267" s="4"/>
      <c r="WM267" s="4"/>
      <c r="WN267" s="4"/>
      <c r="WO267" s="4"/>
      <c r="WP267" s="4"/>
      <c r="WQ267" s="4"/>
      <c r="WR267" s="4"/>
      <c r="WS267" s="4"/>
      <c r="WT267" s="4"/>
      <c r="WU267" s="4"/>
      <c r="WV267" s="4"/>
      <c r="WW267" s="4"/>
      <c r="WX267" s="4"/>
      <c r="WY267" s="4"/>
      <c r="WZ267" s="4"/>
      <c r="XA267" s="4"/>
      <c r="XB267" s="4"/>
      <c r="XC267" s="4"/>
      <c r="XD267" s="4"/>
      <c r="XE267" s="4"/>
      <c r="XF267" s="4"/>
      <c r="XG267" s="4"/>
      <c r="XH267" s="4"/>
      <c r="XI267" s="4"/>
      <c r="XJ267" s="4"/>
      <c r="XK267" s="4"/>
      <c r="XL267" s="4"/>
      <c r="XM267" s="4"/>
      <c r="XN267" s="4"/>
      <c r="XO267" s="4"/>
      <c r="XP267" s="4"/>
      <c r="XQ267" s="4"/>
      <c r="XR267" s="4"/>
      <c r="XS267" s="4"/>
      <c r="XT267" s="4"/>
      <c r="XU267" s="4"/>
      <c r="XV267" s="4"/>
      <c r="XW267" s="4"/>
      <c r="XX267" s="4"/>
      <c r="XY267" s="4"/>
      <c r="XZ267" s="4"/>
      <c r="YA267" s="4"/>
      <c r="YB267" s="4"/>
      <c r="YC267" s="4"/>
      <c r="YD267" s="4"/>
      <c r="YE267" s="4"/>
      <c r="YF267" s="4"/>
      <c r="YG267" s="4"/>
      <c r="YH267" s="4"/>
      <c r="YI267" s="4"/>
      <c r="YJ267" s="4"/>
      <c r="YK267" s="4"/>
      <c r="YL267" s="4"/>
      <c r="YM267" s="4"/>
      <c r="YN267" s="4"/>
      <c r="YO267" s="4"/>
      <c r="YP267" s="4"/>
      <c r="YQ267" s="4"/>
      <c r="YR267" s="4"/>
      <c r="YS267" s="4"/>
      <c r="YT267" s="4"/>
      <c r="YU267" s="4"/>
      <c r="YV267" s="4"/>
      <c r="YW267" s="4"/>
      <c r="YX267" s="4"/>
      <c r="YY267" s="4"/>
      <c r="YZ267" s="4"/>
      <c r="ZA267" s="4"/>
      <c r="ZB267" s="4"/>
      <c r="ZC267" s="4"/>
      <c r="ZD267" s="4"/>
      <c r="ZE267" s="4"/>
      <c r="ZF267" s="4"/>
      <c r="ZG267" s="4"/>
      <c r="ZH267" s="4"/>
      <c r="ZI267" s="4"/>
      <c r="ZJ267" s="4"/>
      <c r="ZK267" s="4"/>
      <c r="ZL267" s="4"/>
      <c r="ZM267" s="4"/>
      <c r="ZN267" s="4"/>
      <c r="ZO267" s="4"/>
      <c r="ZP267" s="4"/>
      <c r="ZQ267" s="4"/>
      <c r="ZR267" s="4"/>
      <c r="ZS267" s="4"/>
      <c r="ZT267" s="4"/>
      <c r="ZU267" s="4"/>
      <c r="ZV267" s="4"/>
      <c r="ZW267" s="4"/>
      <c r="ZX267" s="4"/>
      <c r="ZY267" s="4"/>
      <c r="ZZ267" s="4"/>
      <c r="AAA267" s="4"/>
      <c r="AAB267" s="4"/>
      <c r="AAC267" s="4"/>
      <c r="AAD267" s="4"/>
      <c r="AAE267" s="4"/>
      <c r="AAF267" s="4"/>
      <c r="AAG267" s="4"/>
      <c r="AAH267" s="4"/>
      <c r="AAI267" s="4"/>
      <c r="AAJ267" s="4"/>
      <c r="AAK267" s="4"/>
      <c r="AAL267" s="4"/>
      <c r="AAM267" s="4"/>
      <c r="AAN267" s="4"/>
      <c r="AAO267" s="4"/>
      <c r="AAP267" s="4"/>
      <c r="AAQ267" s="4"/>
      <c r="AAR267" s="4"/>
      <c r="AAS267" s="4"/>
      <c r="AAT267" s="4"/>
      <c r="AAU267" s="4"/>
      <c r="AAV267" s="4"/>
      <c r="AAW267" s="4"/>
      <c r="AAX267" s="4"/>
      <c r="AAY267" s="4"/>
      <c r="AAZ267" s="4"/>
      <c r="ABA267" s="4"/>
      <c r="ABB267" s="4"/>
      <c r="ABC267" s="4"/>
      <c r="ABD267" s="4"/>
      <c r="ABE267" s="4"/>
      <c r="ABF267" s="4"/>
      <c r="ABG267" s="4"/>
      <c r="ABH267" s="4"/>
      <c r="ABI267" s="4"/>
      <c r="ABJ267" s="4"/>
      <c r="ABK267" s="4"/>
      <c r="ABL267" s="4"/>
      <c r="ABM267" s="4"/>
      <c r="ABN267" s="4"/>
      <c r="ABO267" s="4"/>
      <c r="ABP267" s="4"/>
      <c r="ABQ267" s="4"/>
      <c r="ABR267" s="4"/>
      <c r="ABS267" s="4"/>
      <c r="ABT267" s="4"/>
      <c r="ABU267" s="4"/>
      <c r="ABV267" s="4"/>
      <c r="ABW267" s="4"/>
      <c r="ABX267" s="4"/>
      <c r="ABY267" s="4"/>
      <c r="ABZ267" s="4"/>
      <c r="ACA267" s="4"/>
      <c r="ACB267" s="4"/>
      <c r="ACC267" s="4"/>
      <c r="ACD267" s="4"/>
      <c r="ACE267" s="4"/>
      <c r="ACF267" s="4"/>
      <c r="ACG267" s="4"/>
      <c r="ACH267" s="4"/>
      <c r="ACI267" s="4"/>
      <c r="ACJ267" s="4"/>
      <c r="ACK267" s="4"/>
      <c r="ACL267" s="4"/>
      <c r="ACM267" s="4"/>
      <c r="ACN267" s="4"/>
      <c r="ACO267" s="4"/>
      <c r="ACP267" s="4"/>
      <c r="ACQ267" s="4"/>
      <c r="ACR267" s="4"/>
      <c r="ACS267" s="4"/>
      <c r="ACT267" s="4"/>
      <c r="ACU267" s="4"/>
      <c r="ACV267" s="4"/>
      <c r="ACW267" s="4"/>
      <c r="ACX267" s="4"/>
      <c r="ACY267" s="4"/>
      <c r="ACZ267" s="4"/>
      <c r="ADA267" s="4"/>
      <c r="ADB267" s="4"/>
      <c r="ADC267" s="4"/>
      <c r="ADD267" s="4"/>
      <c r="ADE267" s="4"/>
      <c r="ADF267" s="4"/>
      <c r="ADG267" s="4"/>
      <c r="ADH267" s="4"/>
      <c r="ADI267" s="4"/>
      <c r="ADJ267" s="4"/>
      <c r="ADK267" s="4"/>
      <c r="ADL267" s="4"/>
      <c r="ADM267" s="4"/>
      <c r="ADN267" s="4"/>
      <c r="ADO267" s="4"/>
      <c r="ADP267" s="4"/>
      <c r="ADQ267" s="4"/>
      <c r="ADR267" s="4"/>
      <c r="ADS267" s="4"/>
      <c r="ADT267" s="4"/>
      <c r="ADU267" s="4"/>
      <c r="ADV267" s="4"/>
      <c r="ADW267" s="4"/>
      <c r="ADX267" s="4"/>
      <c r="ADY267" s="4"/>
      <c r="ADZ267" s="4"/>
      <c r="AEA267" s="4"/>
      <c r="AEB267" s="4"/>
      <c r="AEC267" s="4"/>
      <c r="AED267" s="4"/>
      <c r="AEE267" s="4"/>
      <c r="AEF267" s="4"/>
      <c r="AEG267" s="4"/>
      <c r="AEH267" s="4"/>
      <c r="AEI267" s="4"/>
      <c r="AEJ267" s="4"/>
      <c r="AEK267" s="4"/>
      <c r="AEL267" s="4"/>
      <c r="AEM267" s="4"/>
      <c r="AEN267" s="4"/>
      <c r="AEO267" s="4"/>
      <c r="AEP267" s="4"/>
      <c r="AEQ267" s="4"/>
      <c r="AER267" s="4"/>
      <c r="AES267" s="4"/>
      <c r="AET267" s="4"/>
      <c r="AEU267" s="4"/>
      <c r="AEV267" s="4"/>
    </row>
    <row r="268" spans="1:828" s="49" customFormat="1" ht="48" customHeight="1" x14ac:dyDescent="0.2">
      <c r="A268" s="84">
        <v>41</v>
      </c>
      <c r="B268" s="86" t="s">
        <v>257</v>
      </c>
      <c r="C268" s="73"/>
      <c r="D268" s="73"/>
      <c r="E268" s="57" t="s">
        <v>289</v>
      </c>
      <c r="F268" s="57"/>
      <c r="G268" s="53">
        <v>2</v>
      </c>
      <c r="H268" s="67"/>
      <c r="I268" s="73"/>
      <c r="J268" s="50"/>
      <c r="K268" s="51"/>
      <c r="L268" s="52"/>
      <c r="M268" s="50"/>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c r="CZ268" s="4"/>
      <c r="DA268" s="4"/>
      <c r="DB268" s="4"/>
      <c r="DC268" s="4"/>
      <c r="DD268" s="4"/>
      <c r="DE268" s="4"/>
      <c r="DF268" s="4"/>
      <c r="DG268" s="4"/>
      <c r="DH268" s="4"/>
      <c r="DI268" s="4"/>
      <c r="DJ268" s="4"/>
      <c r="DK268" s="4"/>
      <c r="DL268" s="4"/>
      <c r="DM268" s="4"/>
      <c r="DN268" s="4"/>
      <c r="DO268" s="4"/>
      <c r="DP268" s="4"/>
      <c r="DQ268" s="4"/>
      <c r="DR268" s="4"/>
      <c r="DS268" s="4"/>
      <c r="DT268" s="4"/>
      <c r="DU268" s="4"/>
      <c r="DV268" s="4"/>
      <c r="DW268" s="4"/>
      <c r="DX268" s="4"/>
      <c r="DY268" s="4"/>
      <c r="DZ268" s="4"/>
      <c r="EA268" s="4"/>
      <c r="EB268" s="4"/>
      <c r="EC268" s="4"/>
      <c r="ED268" s="4"/>
      <c r="EE268" s="4"/>
      <c r="EF268" s="4"/>
      <c r="EG268" s="4"/>
      <c r="EH268" s="4"/>
      <c r="EI268" s="4"/>
      <c r="EJ268" s="4"/>
      <c r="EK268" s="4"/>
      <c r="EL268" s="4"/>
      <c r="EM268" s="4"/>
      <c r="EN268" s="4"/>
      <c r="EO268" s="4"/>
      <c r="EP268" s="4"/>
      <c r="EQ268" s="4"/>
      <c r="ER268" s="4"/>
      <c r="ES268" s="4"/>
      <c r="ET268" s="4"/>
      <c r="EU268" s="4"/>
      <c r="EV268" s="4"/>
      <c r="EW268" s="4"/>
      <c r="EX268" s="4"/>
      <c r="EY268" s="4"/>
      <c r="EZ268" s="4"/>
      <c r="FA268" s="4"/>
      <c r="FB268" s="4"/>
      <c r="FC268" s="4"/>
      <c r="FD268" s="4"/>
      <c r="FE268" s="4"/>
      <c r="FF268" s="4"/>
      <c r="FG268" s="4"/>
      <c r="FH268" s="4"/>
      <c r="FI268" s="4"/>
      <c r="FJ268" s="4"/>
      <c r="FK268" s="4"/>
      <c r="FL268" s="4"/>
      <c r="FM268" s="4"/>
      <c r="FN268" s="4"/>
      <c r="FO268" s="4"/>
      <c r="FP268" s="4"/>
      <c r="FQ268" s="4"/>
      <c r="FR268" s="4"/>
      <c r="FS268" s="4"/>
      <c r="FT268" s="4"/>
      <c r="FU268" s="4"/>
      <c r="FV268" s="4"/>
      <c r="FW268" s="4"/>
      <c r="FX268" s="4"/>
      <c r="FY268" s="4"/>
      <c r="FZ268" s="4"/>
      <c r="GA268" s="4"/>
      <c r="GB268" s="4"/>
      <c r="GC268" s="4"/>
      <c r="GD268" s="4"/>
      <c r="GE268" s="4"/>
      <c r="GF268" s="4"/>
      <c r="GG268" s="4"/>
      <c r="GH268" s="4"/>
      <c r="GI268" s="4"/>
      <c r="GJ268" s="4"/>
      <c r="GK268" s="4"/>
      <c r="GL268" s="4"/>
      <c r="GM268" s="4"/>
      <c r="GN268" s="4"/>
      <c r="GO268" s="4"/>
      <c r="GP268" s="4"/>
      <c r="GQ268" s="4"/>
      <c r="GR268" s="4"/>
      <c r="GS268" s="4"/>
      <c r="GT268" s="4"/>
      <c r="GU268" s="4"/>
      <c r="GV268" s="4"/>
      <c r="GW268" s="4"/>
      <c r="GX268" s="4"/>
      <c r="GY268" s="4"/>
      <c r="GZ268" s="4"/>
      <c r="HA268" s="4"/>
      <c r="HB268" s="4"/>
      <c r="HC268" s="4"/>
      <c r="HD268" s="4"/>
      <c r="HE268" s="4"/>
      <c r="HF268" s="4"/>
      <c r="HG268" s="4"/>
      <c r="HH268" s="4"/>
      <c r="HI268" s="4"/>
      <c r="HJ268" s="4"/>
      <c r="HK268" s="4"/>
      <c r="HL268" s="4"/>
      <c r="HM268" s="4"/>
      <c r="HN268" s="4"/>
      <c r="HO268" s="4"/>
      <c r="HP268" s="4"/>
      <c r="HQ268" s="4"/>
      <c r="HR268" s="4"/>
      <c r="HS268" s="4"/>
      <c r="HT268" s="4"/>
      <c r="HU268" s="4"/>
      <c r="HV268" s="4"/>
      <c r="HW268" s="4"/>
      <c r="HX268" s="4"/>
      <c r="HY268" s="4"/>
      <c r="HZ268" s="4"/>
      <c r="IA268" s="4"/>
      <c r="IB268" s="4"/>
      <c r="IC268" s="4"/>
      <c r="ID268" s="4"/>
      <c r="IE268" s="4"/>
      <c r="IF268" s="4"/>
      <c r="IG268" s="4"/>
      <c r="IH268" s="4"/>
      <c r="II268" s="4"/>
      <c r="IJ268" s="4"/>
      <c r="IK268" s="4"/>
      <c r="IL268" s="4"/>
      <c r="IM268" s="4"/>
      <c r="IN268" s="4"/>
      <c r="IO268" s="4"/>
      <c r="IP268" s="4"/>
      <c r="IQ268" s="4"/>
      <c r="IR268" s="4"/>
      <c r="IS268" s="4"/>
      <c r="IT268" s="4"/>
      <c r="IU268" s="4"/>
      <c r="IV268" s="4"/>
      <c r="IW268" s="4"/>
      <c r="IX268" s="4"/>
      <c r="IY268" s="4"/>
      <c r="IZ268" s="4"/>
      <c r="JA268" s="4"/>
      <c r="JB268" s="4"/>
      <c r="JC268" s="4"/>
      <c r="JD268" s="4"/>
      <c r="JE268" s="4"/>
      <c r="JF268" s="4"/>
      <c r="JG268" s="4"/>
      <c r="JH268" s="4"/>
      <c r="JI268" s="4"/>
      <c r="JJ268" s="4"/>
      <c r="JK268" s="4"/>
      <c r="JL268" s="4"/>
      <c r="JM268" s="4"/>
      <c r="JN268" s="4"/>
      <c r="JO268" s="4"/>
      <c r="JP268" s="4"/>
      <c r="JQ268" s="4"/>
      <c r="JR268" s="4"/>
      <c r="JS268" s="4"/>
      <c r="JT268" s="4"/>
      <c r="JU268" s="4"/>
      <c r="JV268" s="4"/>
      <c r="JW268" s="4"/>
      <c r="JX268" s="4"/>
      <c r="JY268" s="4"/>
      <c r="JZ268" s="4"/>
      <c r="KA268" s="4"/>
      <c r="KB268" s="4"/>
      <c r="KC268" s="4"/>
      <c r="KD268" s="4"/>
      <c r="KE268" s="4"/>
      <c r="KF268" s="4"/>
      <c r="KG268" s="4"/>
      <c r="KH268" s="4"/>
      <c r="KI268" s="4"/>
      <c r="KJ268" s="4"/>
      <c r="KK268" s="4"/>
      <c r="KL268" s="4"/>
      <c r="KM268" s="4"/>
      <c r="KN268" s="4"/>
      <c r="KO268" s="4"/>
      <c r="KP268" s="4"/>
      <c r="KQ268" s="4"/>
      <c r="KR268" s="4"/>
      <c r="KS268" s="4"/>
      <c r="KT268" s="4"/>
      <c r="KU268" s="4"/>
      <c r="KV268" s="4"/>
      <c r="KW268" s="4"/>
      <c r="KX268" s="4"/>
      <c r="KY268" s="4"/>
      <c r="KZ268" s="4"/>
      <c r="LA268" s="4"/>
      <c r="LB268" s="4"/>
      <c r="LC268" s="4"/>
      <c r="LD268" s="4"/>
      <c r="LE268" s="4"/>
      <c r="LF268" s="4"/>
      <c r="LG268" s="4"/>
      <c r="LH268" s="4"/>
      <c r="LI268" s="4"/>
      <c r="LJ268" s="4"/>
      <c r="LK268" s="4"/>
      <c r="LL268" s="4"/>
      <c r="LM268" s="4"/>
      <c r="LN268" s="4"/>
      <c r="LO268" s="4"/>
      <c r="LP268" s="4"/>
      <c r="LQ268" s="4"/>
      <c r="LR268" s="4"/>
      <c r="LS268" s="4"/>
      <c r="LT268" s="4"/>
      <c r="LU268" s="4"/>
      <c r="LV268" s="4"/>
      <c r="LW268" s="4"/>
      <c r="LX268" s="4"/>
      <c r="LY268" s="4"/>
      <c r="LZ268" s="4"/>
      <c r="MA268" s="4"/>
      <c r="MB268" s="4"/>
      <c r="MC268" s="4"/>
      <c r="MD268" s="4"/>
      <c r="ME268" s="4"/>
      <c r="MF268" s="4"/>
      <c r="MG268" s="4"/>
      <c r="MH268" s="4"/>
      <c r="MI268" s="4"/>
      <c r="MJ268" s="4"/>
      <c r="MK268" s="4"/>
      <c r="ML268" s="4"/>
      <c r="MM268" s="4"/>
      <c r="MN268" s="4"/>
      <c r="MO268" s="4"/>
      <c r="MP268" s="4"/>
      <c r="MQ268" s="4"/>
      <c r="MR268" s="4"/>
      <c r="MS268" s="4"/>
      <c r="MT268" s="4"/>
      <c r="MU268" s="4"/>
      <c r="MV268" s="4"/>
      <c r="MW268" s="4"/>
      <c r="MX268" s="4"/>
      <c r="MY268" s="4"/>
      <c r="MZ268" s="4"/>
      <c r="NA268" s="4"/>
      <c r="NB268" s="4"/>
      <c r="NC268" s="4"/>
      <c r="ND268" s="4"/>
      <c r="NE268" s="4"/>
      <c r="NF268" s="4"/>
      <c r="NG268" s="4"/>
      <c r="NH268" s="4"/>
      <c r="NI268" s="4"/>
      <c r="NJ268" s="4"/>
      <c r="NK268" s="4"/>
      <c r="NL268" s="4"/>
      <c r="NM268" s="4"/>
      <c r="NN268" s="4"/>
      <c r="NO268" s="4"/>
      <c r="NP268" s="4"/>
      <c r="NQ268" s="4"/>
      <c r="NR268" s="4"/>
      <c r="NS268" s="4"/>
      <c r="NT268" s="4"/>
      <c r="NU268" s="4"/>
      <c r="NV268" s="4"/>
      <c r="NW268" s="4"/>
      <c r="NX268" s="4"/>
      <c r="NY268" s="4"/>
      <c r="NZ268" s="4"/>
      <c r="OA268" s="4"/>
      <c r="OB268" s="4"/>
      <c r="OC268" s="4"/>
      <c r="OD268" s="4"/>
      <c r="OE268" s="4"/>
      <c r="OF268" s="4"/>
      <c r="OG268" s="4"/>
      <c r="OH268" s="4"/>
      <c r="OI268" s="4"/>
      <c r="OJ268" s="4"/>
      <c r="OK268" s="4"/>
      <c r="OL268" s="4"/>
      <c r="OM268" s="4"/>
      <c r="ON268" s="4"/>
      <c r="OO268" s="4"/>
      <c r="OP268" s="4"/>
      <c r="OQ268" s="4"/>
      <c r="OR268" s="4"/>
      <c r="OS268" s="4"/>
      <c r="OT268" s="4"/>
      <c r="OU268" s="4"/>
      <c r="OV268" s="4"/>
      <c r="OW268" s="4"/>
      <c r="OX268" s="4"/>
      <c r="OY268" s="4"/>
      <c r="OZ268" s="4"/>
      <c r="PA268" s="4"/>
      <c r="PB268" s="4"/>
      <c r="PC268" s="4"/>
      <c r="PD268" s="4"/>
      <c r="PE268" s="4"/>
      <c r="PF268" s="4"/>
      <c r="PG268" s="4"/>
      <c r="PH268" s="4"/>
      <c r="PI268" s="4"/>
      <c r="PJ268" s="4"/>
      <c r="PK268" s="4"/>
      <c r="PL268" s="4"/>
      <c r="PM268" s="4"/>
      <c r="PN268" s="4"/>
      <c r="PO268" s="4"/>
      <c r="PP268" s="4"/>
      <c r="PQ268" s="4"/>
      <c r="PR268" s="4"/>
      <c r="PS268" s="4"/>
      <c r="PT268" s="4"/>
      <c r="PU268" s="4"/>
      <c r="PV268" s="4"/>
      <c r="PW268" s="4"/>
      <c r="PX268" s="4"/>
      <c r="PY268" s="4"/>
      <c r="PZ268" s="4"/>
      <c r="QA268" s="4"/>
      <c r="QB268" s="4"/>
      <c r="QC268" s="4"/>
      <c r="QD268" s="4"/>
      <c r="QE268" s="4"/>
      <c r="QF268" s="4"/>
      <c r="QG268" s="4"/>
      <c r="QH268" s="4"/>
      <c r="QI268" s="4"/>
      <c r="QJ268" s="4"/>
      <c r="QK268" s="4"/>
      <c r="QL268" s="4"/>
      <c r="QM268" s="4"/>
      <c r="QN268" s="4"/>
      <c r="QO268" s="4"/>
      <c r="QP268" s="4"/>
      <c r="QQ268" s="4"/>
      <c r="QR268" s="4"/>
      <c r="QS268" s="4"/>
      <c r="QT268" s="4"/>
      <c r="QU268" s="4"/>
      <c r="QV268" s="4"/>
      <c r="QW268" s="4"/>
      <c r="QX268" s="4"/>
      <c r="QY268" s="4"/>
      <c r="QZ268" s="4"/>
      <c r="RA268" s="4"/>
      <c r="RB268" s="4"/>
      <c r="RC268" s="4"/>
      <c r="RD268" s="4"/>
      <c r="RE268" s="4"/>
      <c r="RF268" s="4"/>
      <c r="RG268" s="4"/>
      <c r="RH268" s="4"/>
      <c r="RI268" s="4"/>
      <c r="RJ268" s="4"/>
      <c r="RK268" s="4"/>
      <c r="RL268" s="4"/>
      <c r="RM268" s="4"/>
      <c r="RN268" s="4"/>
      <c r="RO268" s="4"/>
      <c r="RP268" s="4"/>
      <c r="RQ268" s="4"/>
      <c r="RR268" s="4"/>
      <c r="RS268" s="4"/>
      <c r="RT268" s="4"/>
      <c r="RU268" s="4"/>
      <c r="RV268" s="4"/>
      <c r="RW268" s="4"/>
      <c r="RX268" s="4"/>
      <c r="RY268" s="4"/>
      <c r="RZ268" s="4"/>
      <c r="SA268" s="4"/>
      <c r="SB268" s="4"/>
      <c r="SC268" s="4"/>
      <c r="SD268" s="4"/>
      <c r="SE268" s="4"/>
      <c r="SF268" s="4"/>
      <c r="SG268" s="4"/>
      <c r="SH268" s="4"/>
      <c r="SI268" s="4"/>
      <c r="SJ268" s="4"/>
      <c r="SK268" s="4"/>
      <c r="SL268" s="4"/>
      <c r="SM268" s="4"/>
      <c r="SN268" s="4"/>
      <c r="SO268" s="4"/>
      <c r="SP268" s="4"/>
      <c r="SQ268" s="4"/>
      <c r="SR268" s="4"/>
      <c r="SS268" s="4"/>
      <c r="ST268" s="4"/>
      <c r="SU268" s="4"/>
      <c r="SV268" s="4"/>
      <c r="SW268" s="4"/>
      <c r="SX268" s="4"/>
      <c r="SY268" s="4"/>
      <c r="SZ268" s="4"/>
      <c r="TA268" s="4"/>
      <c r="TB268" s="4"/>
      <c r="TC268" s="4"/>
      <c r="TD268" s="4"/>
      <c r="TE268" s="4"/>
      <c r="TF268" s="4"/>
      <c r="TG268" s="4"/>
      <c r="TH268" s="4"/>
      <c r="TI268" s="4"/>
      <c r="TJ268" s="4"/>
      <c r="TK268" s="4"/>
      <c r="TL268" s="4"/>
      <c r="TM268" s="4"/>
      <c r="TN268" s="4"/>
      <c r="TO268" s="4"/>
      <c r="TP268" s="4"/>
      <c r="TQ268" s="4"/>
      <c r="TR268" s="4"/>
      <c r="TS268" s="4"/>
      <c r="TT268" s="4"/>
      <c r="TU268" s="4"/>
      <c r="TV268" s="4"/>
      <c r="TW268" s="4"/>
      <c r="TX268" s="4"/>
      <c r="TY268" s="4"/>
      <c r="TZ268" s="4"/>
      <c r="UA268" s="4"/>
      <c r="UB268" s="4"/>
      <c r="UC268" s="4"/>
      <c r="UD268" s="4"/>
      <c r="UE268" s="4"/>
      <c r="UF268" s="4"/>
      <c r="UG268" s="4"/>
      <c r="UH268" s="4"/>
      <c r="UI268" s="4"/>
      <c r="UJ268" s="4"/>
      <c r="UK268" s="4"/>
      <c r="UL268" s="4"/>
      <c r="UM268" s="4"/>
      <c r="UN268" s="4"/>
      <c r="UO268" s="4"/>
      <c r="UP268" s="4"/>
      <c r="UQ268" s="4"/>
      <c r="UR268" s="4"/>
      <c r="US268" s="4"/>
      <c r="UT268" s="4"/>
      <c r="UU268" s="4"/>
      <c r="UV268" s="4"/>
      <c r="UW268" s="4"/>
      <c r="UX268" s="4"/>
      <c r="UY268" s="4"/>
      <c r="UZ268" s="4"/>
      <c r="VA268" s="4"/>
      <c r="VB268" s="4"/>
      <c r="VC268" s="4"/>
      <c r="VD268" s="4"/>
      <c r="VE268" s="4"/>
      <c r="VF268" s="4"/>
      <c r="VG268" s="4"/>
      <c r="VH268" s="4"/>
      <c r="VI268" s="4"/>
      <c r="VJ268" s="4"/>
      <c r="VK268" s="4"/>
      <c r="VL268" s="4"/>
      <c r="VM268" s="4"/>
      <c r="VN268" s="4"/>
      <c r="VO268" s="4"/>
      <c r="VP268" s="4"/>
      <c r="VQ268" s="4"/>
      <c r="VR268" s="4"/>
      <c r="VS268" s="4"/>
      <c r="VT268" s="4"/>
      <c r="VU268" s="4"/>
      <c r="VV268" s="4"/>
      <c r="VW268" s="4"/>
      <c r="VX268" s="4"/>
      <c r="VY268" s="4"/>
      <c r="VZ268" s="4"/>
      <c r="WA268" s="4"/>
      <c r="WB268" s="4"/>
      <c r="WC268" s="4"/>
      <c r="WD268" s="4"/>
      <c r="WE268" s="4"/>
      <c r="WF268" s="4"/>
      <c r="WG268" s="4"/>
      <c r="WH268" s="4"/>
      <c r="WI268" s="4"/>
      <c r="WJ268" s="4"/>
      <c r="WK268" s="4"/>
      <c r="WL268" s="4"/>
      <c r="WM268" s="4"/>
      <c r="WN268" s="4"/>
      <c r="WO268" s="4"/>
      <c r="WP268" s="4"/>
      <c r="WQ268" s="4"/>
      <c r="WR268" s="4"/>
      <c r="WS268" s="4"/>
      <c r="WT268" s="4"/>
      <c r="WU268" s="4"/>
      <c r="WV268" s="4"/>
      <c r="WW268" s="4"/>
      <c r="WX268" s="4"/>
      <c r="WY268" s="4"/>
      <c r="WZ268" s="4"/>
      <c r="XA268" s="4"/>
      <c r="XB268" s="4"/>
      <c r="XC268" s="4"/>
      <c r="XD268" s="4"/>
      <c r="XE268" s="4"/>
      <c r="XF268" s="4"/>
      <c r="XG268" s="4"/>
      <c r="XH268" s="4"/>
      <c r="XI268" s="4"/>
      <c r="XJ268" s="4"/>
      <c r="XK268" s="4"/>
      <c r="XL268" s="4"/>
      <c r="XM268" s="4"/>
      <c r="XN268" s="4"/>
      <c r="XO268" s="4"/>
      <c r="XP268" s="4"/>
      <c r="XQ268" s="4"/>
      <c r="XR268" s="4"/>
      <c r="XS268" s="4"/>
      <c r="XT268" s="4"/>
      <c r="XU268" s="4"/>
      <c r="XV268" s="4"/>
      <c r="XW268" s="4"/>
      <c r="XX268" s="4"/>
      <c r="XY268" s="4"/>
      <c r="XZ268" s="4"/>
      <c r="YA268" s="4"/>
      <c r="YB268" s="4"/>
      <c r="YC268" s="4"/>
      <c r="YD268" s="4"/>
      <c r="YE268" s="4"/>
      <c r="YF268" s="4"/>
      <c r="YG268" s="4"/>
      <c r="YH268" s="4"/>
      <c r="YI268" s="4"/>
      <c r="YJ268" s="4"/>
      <c r="YK268" s="4"/>
      <c r="YL268" s="4"/>
      <c r="YM268" s="4"/>
      <c r="YN268" s="4"/>
      <c r="YO268" s="4"/>
      <c r="YP268" s="4"/>
      <c r="YQ268" s="4"/>
      <c r="YR268" s="4"/>
      <c r="YS268" s="4"/>
      <c r="YT268" s="4"/>
      <c r="YU268" s="4"/>
      <c r="YV268" s="4"/>
      <c r="YW268" s="4"/>
      <c r="YX268" s="4"/>
      <c r="YY268" s="4"/>
      <c r="YZ268" s="4"/>
      <c r="ZA268" s="4"/>
      <c r="ZB268" s="4"/>
      <c r="ZC268" s="4"/>
      <c r="ZD268" s="4"/>
      <c r="ZE268" s="4"/>
      <c r="ZF268" s="4"/>
      <c r="ZG268" s="4"/>
      <c r="ZH268" s="4"/>
      <c r="ZI268" s="4"/>
      <c r="ZJ268" s="4"/>
      <c r="ZK268" s="4"/>
      <c r="ZL268" s="4"/>
      <c r="ZM268" s="4"/>
      <c r="ZN268" s="4"/>
      <c r="ZO268" s="4"/>
      <c r="ZP268" s="4"/>
      <c r="ZQ268" s="4"/>
      <c r="ZR268" s="4"/>
      <c r="ZS268" s="4"/>
      <c r="ZT268" s="4"/>
      <c r="ZU268" s="4"/>
      <c r="ZV268" s="4"/>
      <c r="ZW268" s="4"/>
      <c r="ZX268" s="4"/>
      <c r="ZY268" s="4"/>
      <c r="ZZ268" s="4"/>
      <c r="AAA268" s="4"/>
      <c r="AAB268" s="4"/>
      <c r="AAC268" s="4"/>
      <c r="AAD268" s="4"/>
      <c r="AAE268" s="4"/>
      <c r="AAF268" s="4"/>
      <c r="AAG268" s="4"/>
      <c r="AAH268" s="4"/>
      <c r="AAI268" s="4"/>
      <c r="AAJ268" s="4"/>
      <c r="AAK268" s="4"/>
      <c r="AAL268" s="4"/>
      <c r="AAM268" s="4"/>
      <c r="AAN268" s="4"/>
      <c r="AAO268" s="4"/>
      <c r="AAP268" s="4"/>
      <c r="AAQ268" s="4"/>
      <c r="AAR268" s="4"/>
      <c r="AAS268" s="4"/>
      <c r="AAT268" s="4"/>
      <c r="AAU268" s="4"/>
      <c r="AAV268" s="4"/>
      <c r="AAW268" s="4"/>
      <c r="AAX268" s="4"/>
      <c r="AAY268" s="4"/>
      <c r="AAZ268" s="4"/>
      <c r="ABA268" s="4"/>
      <c r="ABB268" s="4"/>
      <c r="ABC268" s="4"/>
      <c r="ABD268" s="4"/>
      <c r="ABE268" s="4"/>
      <c r="ABF268" s="4"/>
      <c r="ABG268" s="4"/>
      <c r="ABH268" s="4"/>
      <c r="ABI268" s="4"/>
      <c r="ABJ268" s="4"/>
      <c r="ABK268" s="4"/>
      <c r="ABL268" s="4"/>
      <c r="ABM268" s="4"/>
      <c r="ABN268" s="4"/>
      <c r="ABO268" s="4"/>
      <c r="ABP268" s="4"/>
      <c r="ABQ268" s="4"/>
      <c r="ABR268" s="4"/>
      <c r="ABS268" s="4"/>
      <c r="ABT268" s="4"/>
      <c r="ABU268" s="4"/>
      <c r="ABV268" s="4"/>
      <c r="ABW268" s="4"/>
      <c r="ABX268" s="4"/>
      <c r="ABY268" s="4"/>
      <c r="ABZ268" s="4"/>
      <c r="ACA268" s="4"/>
      <c r="ACB268" s="4"/>
      <c r="ACC268" s="4"/>
      <c r="ACD268" s="4"/>
      <c r="ACE268" s="4"/>
      <c r="ACF268" s="4"/>
      <c r="ACG268" s="4"/>
      <c r="ACH268" s="4"/>
      <c r="ACI268" s="4"/>
      <c r="ACJ268" s="4"/>
      <c r="ACK268" s="4"/>
      <c r="ACL268" s="4"/>
      <c r="ACM268" s="4"/>
      <c r="ACN268" s="4"/>
      <c r="ACO268" s="4"/>
      <c r="ACP268" s="4"/>
      <c r="ACQ268" s="4"/>
      <c r="ACR268" s="4"/>
      <c r="ACS268" s="4"/>
      <c r="ACT268" s="4"/>
      <c r="ACU268" s="4"/>
      <c r="ACV268" s="4"/>
      <c r="ACW268" s="4"/>
      <c r="ACX268" s="4"/>
      <c r="ACY268" s="4"/>
      <c r="ACZ268" s="4"/>
      <c r="ADA268" s="4"/>
      <c r="ADB268" s="4"/>
      <c r="ADC268" s="4"/>
      <c r="ADD268" s="4"/>
      <c r="ADE268" s="4"/>
      <c r="ADF268" s="4"/>
      <c r="ADG268" s="4"/>
      <c r="ADH268" s="4"/>
      <c r="ADI268" s="4"/>
      <c r="ADJ268" s="4"/>
      <c r="ADK268" s="4"/>
      <c r="ADL268" s="4"/>
      <c r="ADM268" s="4"/>
      <c r="ADN268" s="4"/>
      <c r="ADO268" s="4"/>
      <c r="ADP268" s="4"/>
      <c r="ADQ268" s="4"/>
      <c r="ADR268" s="4"/>
      <c r="ADS268" s="4"/>
      <c r="ADT268" s="4"/>
      <c r="ADU268" s="4"/>
      <c r="ADV268" s="4"/>
      <c r="ADW268" s="4"/>
      <c r="ADX268" s="4"/>
      <c r="ADY268" s="4"/>
      <c r="ADZ268" s="4"/>
      <c r="AEA268" s="4"/>
      <c r="AEB268" s="4"/>
      <c r="AEC268" s="4"/>
      <c r="AED268" s="4"/>
      <c r="AEE268" s="4"/>
      <c r="AEF268" s="4"/>
      <c r="AEG268" s="4"/>
      <c r="AEH268" s="4"/>
      <c r="AEI268" s="4"/>
      <c r="AEJ268" s="4"/>
      <c r="AEK268" s="4"/>
      <c r="AEL268" s="4"/>
      <c r="AEM268" s="4"/>
      <c r="AEN268" s="4"/>
      <c r="AEO268" s="4"/>
      <c r="AEP268" s="4"/>
      <c r="AEQ268" s="4"/>
      <c r="AER268" s="4"/>
      <c r="AES268" s="4"/>
      <c r="AET268" s="4"/>
      <c r="AEU268" s="4"/>
      <c r="AEV268" s="4"/>
    </row>
    <row r="269" spans="1:828" s="49" customFormat="1" ht="32.25" customHeight="1" x14ac:dyDescent="0.2">
      <c r="A269" s="85"/>
      <c r="B269" s="87"/>
      <c r="C269" s="73">
        <v>571</v>
      </c>
      <c r="D269" s="73" t="s">
        <v>131</v>
      </c>
      <c r="E269" s="57" t="s">
        <v>290</v>
      </c>
      <c r="F269" s="57"/>
      <c r="G269" s="57">
        <v>1</v>
      </c>
      <c r="H269" s="67"/>
      <c r="I269" s="73"/>
      <c r="J269" s="50" t="e">
        <f>CONCATENATE("INSERT INTO `medical_vacancies` (`id`, `keyOrganization`, `job`, `division`, `bet`, `measures`) VALUES (NULL, ","'",D269,"', '",#REF!,"', ","'",#REF!,"', ","'",#REF!,"', ","'",I269,"');")</f>
        <v>#REF!</v>
      </c>
      <c r="K269" s="51" t="s">
        <v>135</v>
      </c>
      <c r="L269" s="52" t="s">
        <v>136</v>
      </c>
      <c r="M269" s="50" t="str">
        <f t="shared" si="11"/>
        <v>&lt;div id='entry'&gt;&lt;/div&gt;
&lt;link rel='stylesheet' href='http://h90428dg.beget.tech/css/style_doctor.css'&gt;
&lt;script src='https://yastatic.net/s3/frontend/forms/_/embed.js'&gt;&lt;/script&gt;
&lt;script src='http://h90428dg.beget.tech/js/POST_Request.js'&gt;&lt;/script&gt;
&lt;script&gt;let data = display('lipetsk-med-college');&lt;/script&gt;</v>
      </c>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c r="CZ269" s="4"/>
      <c r="DA269" s="4"/>
      <c r="DB269" s="4"/>
      <c r="DC269" s="4"/>
      <c r="DD269" s="4"/>
      <c r="DE269" s="4"/>
      <c r="DF269" s="4"/>
      <c r="DG269" s="4"/>
      <c r="DH269" s="4"/>
      <c r="DI269" s="4"/>
      <c r="DJ269" s="4"/>
      <c r="DK269" s="4"/>
      <c r="DL269" s="4"/>
      <c r="DM269" s="4"/>
      <c r="DN269" s="4"/>
      <c r="DO269" s="4"/>
      <c r="DP269" s="4"/>
      <c r="DQ269" s="4"/>
      <c r="DR269" s="4"/>
      <c r="DS269" s="4"/>
      <c r="DT269" s="4"/>
      <c r="DU269" s="4"/>
      <c r="DV269" s="4"/>
      <c r="DW269" s="4"/>
      <c r="DX269" s="4"/>
      <c r="DY269" s="4"/>
      <c r="DZ269" s="4"/>
      <c r="EA269" s="4"/>
      <c r="EB269" s="4"/>
      <c r="EC269" s="4"/>
      <c r="ED269" s="4"/>
      <c r="EE269" s="4"/>
      <c r="EF269" s="4"/>
      <c r="EG269" s="4"/>
      <c r="EH269" s="4"/>
      <c r="EI269" s="4"/>
      <c r="EJ269" s="4"/>
      <c r="EK269" s="4"/>
      <c r="EL269" s="4"/>
      <c r="EM269" s="4"/>
      <c r="EN269" s="4"/>
      <c r="EO269" s="4"/>
      <c r="EP269" s="4"/>
      <c r="EQ269" s="4"/>
      <c r="ER269" s="4"/>
      <c r="ES269" s="4"/>
      <c r="ET269" s="4"/>
      <c r="EU269" s="4"/>
      <c r="EV269" s="4"/>
      <c r="EW269" s="4"/>
      <c r="EX269" s="4"/>
      <c r="EY269" s="4"/>
      <c r="EZ269" s="4"/>
      <c r="FA269" s="4"/>
      <c r="FB269" s="4"/>
      <c r="FC269" s="4"/>
      <c r="FD269" s="4"/>
      <c r="FE269" s="4"/>
      <c r="FF269" s="4"/>
      <c r="FG269" s="4"/>
      <c r="FH269" s="4"/>
      <c r="FI269" s="4"/>
      <c r="FJ269" s="4"/>
      <c r="FK269" s="4"/>
      <c r="FL269" s="4"/>
      <c r="FM269" s="4"/>
      <c r="FN269" s="4"/>
      <c r="FO269" s="4"/>
      <c r="FP269" s="4"/>
      <c r="FQ269" s="4"/>
      <c r="FR269" s="4"/>
      <c r="FS269" s="4"/>
      <c r="FT269" s="4"/>
      <c r="FU269" s="4"/>
      <c r="FV269" s="4"/>
      <c r="FW269" s="4"/>
      <c r="FX269" s="4"/>
      <c r="FY269" s="4"/>
      <c r="FZ269" s="4"/>
      <c r="GA269" s="4"/>
      <c r="GB269" s="4"/>
      <c r="GC269" s="4"/>
      <c r="GD269" s="4"/>
      <c r="GE269" s="4"/>
      <c r="GF269" s="4"/>
      <c r="GG269" s="4"/>
      <c r="GH269" s="4"/>
      <c r="GI269" s="4"/>
      <c r="GJ269" s="4"/>
      <c r="GK269" s="4"/>
      <c r="GL269" s="4"/>
      <c r="GM269" s="4"/>
      <c r="GN269" s="4"/>
      <c r="GO269" s="4"/>
      <c r="GP269" s="4"/>
      <c r="GQ269" s="4"/>
      <c r="GR269" s="4"/>
      <c r="GS269" s="4"/>
      <c r="GT269" s="4"/>
      <c r="GU269" s="4"/>
      <c r="GV269" s="4"/>
      <c r="GW269" s="4"/>
      <c r="GX269" s="4"/>
      <c r="GY269" s="4"/>
      <c r="GZ269" s="4"/>
      <c r="HA269" s="4"/>
      <c r="HB269" s="4"/>
      <c r="HC269" s="4"/>
      <c r="HD269" s="4"/>
      <c r="HE269" s="4"/>
      <c r="HF269" s="4"/>
      <c r="HG269" s="4"/>
      <c r="HH269" s="4"/>
      <c r="HI269" s="4"/>
      <c r="HJ269" s="4"/>
      <c r="HK269" s="4"/>
      <c r="HL269" s="4"/>
      <c r="HM269" s="4"/>
      <c r="HN269" s="4"/>
      <c r="HO269" s="4"/>
      <c r="HP269" s="4"/>
      <c r="HQ269" s="4"/>
      <c r="HR269" s="4"/>
      <c r="HS269" s="4"/>
      <c r="HT269" s="4"/>
      <c r="HU269" s="4"/>
      <c r="HV269" s="4"/>
      <c r="HW269" s="4"/>
      <c r="HX269" s="4"/>
      <c r="HY269" s="4"/>
      <c r="HZ269" s="4"/>
      <c r="IA269" s="4"/>
      <c r="IB269" s="4"/>
      <c r="IC269" s="4"/>
      <c r="ID269" s="4"/>
      <c r="IE269" s="4"/>
      <c r="IF269" s="4"/>
      <c r="IG269" s="4"/>
      <c r="IH269" s="4"/>
      <c r="II269" s="4"/>
      <c r="IJ269" s="4"/>
      <c r="IK269" s="4"/>
      <c r="IL269" s="4"/>
      <c r="IM269" s="4"/>
      <c r="IN269" s="4"/>
      <c r="IO269" s="4"/>
      <c r="IP269" s="4"/>
      <c r="IQ269" s="4"/>
      <c r="IR269" s="4"/>
      <c r="IS269" s="4"/>
      <c r="IT269" s="4"/>
      <c r="IU269" s="4"/>
      <c r="IV269" s="4"/>
      <c r="IW269" s="4"/>
      <c r="IX269" s="4"/>
      <c r="IY269" s="4"/>
      <c r="IZ269" s="4"/>
      <c r="JA269" s="4"/>
      <c r="JB269" s="4"/>
      <c r="JC269" s="4"/>
      <c r="JD269" s="4"/>
      <c r="JE269" s="4"/>
      <c r="JF269" s="4"/>
      <c r="JG269" s="4"/>
      <c r="JH269" s="4"/>
      <c r="JI269" s="4"/>
      <c r="JJ269" s="4"/>
      <c r="JK269" s="4"/>
      <c r="JL269" s="4"/>
      <c r="JM269" s="4"/>
      <c r="JN269" s="4"/>
      <c r="JO269" s="4"/>
      <c r="JP269" s="4"/>
      <c r="JQ269" s="4"/>
      <c r="JR269" s="4"/>
      <c r="JS269" s="4"/>
      <c r="JT269" s="4"/>
      <c r="JU269" s="4"/>
      <c r="JV269" s="4"/>
      <c r="JW269" s="4"/>
      <c r="JX269" s="4"/>
      <c r="JY269" s="4"/>
      <c r="JZ269" s="4"/>
      <c r="KA269" s="4"/>
      <c r="KB269" s="4"/>
      <c r="KC269" s="4"/>
      <c r="KD269" s="4"/>
      <c r="KE269" s="4"/>
      <c r="KF269" s="4"/>
      <c r="KG269" s="4"/>
      <c r="KH269" s="4"/>
      <c r="KI269" s="4"/>
      <c r="KJ269" s="4"/>
      <c r="KK269" s="4"/>
      <c r="KL269" s="4"/>
      <c r="KM269" s="4"/>
      <c r="KN269" s="4"/>
      <c r="KO269" s="4"/>
      <c r="KP269" s="4"/>
      <c r="KQ269" s="4"/>
      <c r="KR269" s="4"/>
      <c r="KS269" s="4"/>
      <c r="KT269" s="4"/>
      <c r="KU269" s="4"/>
      <c r="KV269" s="4"/>
      <c r="KW269" s="4"/>
      <c r="KX269" s="4"/>
      <c r="KY269" s="4"/>
      <c r="KZ269" s="4"/>
      <c r="LA269" s="4"/>
      <c r="LB269" s="4"/>
      <c r="LC269" s="4"/>
      <c r="LD269" s="4"/>
      <c r="LE269" s="4"/>
      <c r="LF269" s="4"/>
      <c r="LG269" s="4"/>
      <c r="LH269" s="4"/>
      <c r="LI269" s="4"/>
      <c r="LJ269" s="4"/>
      <c r="LK269" s="4"/>
      <c r="LL269" s="4"/>
      <c r="LM269" s="4"/>
      <c r="LN269" s="4"/>
      <c r="LO269" s="4"/>
      <c r="LP269" s="4"/>
      <c r="LQ269" s="4"/>
      <c r="LR269" s="4"/>
      <c r="LS269" s="4"/>
      <c r="LT269" s="4"/>
      <c r="LU269" s="4"/>
      <c r="LV269" s="4"/>
      <c r="LW269" s="4"/>
      <c r="LX269" s="4"/>
      <c r="LY269" s="4"/>
      <c r="LZ269" s="4"/>
      <c r="MA269" s="4"/>
      <c r="MB269" s="4"/>
      <c r="MC269" s="4"/>
      <c r="MD269" s="4"/>
      <c r="ME269" s="4"/>
      <c r="MF269" s="4"/>
      <c r="MG269" s="4"/>
      <c r="MH269" s="4"/>
      <c r="MI269" s="4"/>
      <c r="MJ269" s="4"/>
      <c r="MK269" s="4"/>
      <c r="ML269" s="4"/>
      <c r="MM269" s="4"/>
      <c r="MN269" s="4"/>
      <c r="MO269" s="4"/>
      <c r="MP269" s="4"/>
      <c r="MQ269" s="4"/>
      <c r="MR269" s="4"/>
      <c r="MS269" s="4"/>
      <c r="MT269" s="4"/>
      <c r="MU269" s="4"/>
      <c r="MV269" s="4"/>
      <c r="MW269" s="4"/>
      <c r="MX269" s="4"/>
      <c r="MY269" s="4"/>
      <c r="MZ269" s="4"/>
      <c r="NA269" s="4"/>
      <c r="NB269" s="4"/>
      <c r="NC269" s="4"/>
      <c r="ND269" s="4"/>
      <c r="NE269" s="4"/>
      <c r="NF269" s="4"/>
      <c r="NG269" s="4"/>
      <c r="NH269" s="4"/>
      <c r="NI269" s="4"/>
      <c r="NJ269" s="4"/>
      <c r="NK269" s="4"/>
      <c r="NL269" s="4"/>
      <c r="NM269" s="4"/>
      <c r="NN269" s="4"/>
      <c r="NO269" s="4"/>
      <c r="NP269" s="4"/>
      <c r="NQ269" s="4"/>
      <c r="NR269" s="4"/>
      <c r="NS269" s="4"/>
      <c r="NT269" s="4"/>
      <c r="NU269" s="4"/>
      <c r="NV269" s="4"/>
      <c r="NW269" s="4"/>
      <c r="NX269" s="4"/>
      <c r="NY269" s="4"/>
      <c r="NZ269" s="4"/>
      <c r="OA269" s="4"/>
      <c r="OB269" s="4"/>
      <c r="OC269" s="4"/>
      <c r="OD269" s="4"/>
      <c r="OE269" s="4"/>
      <c r="OF269" s="4"/>
      <c r="OG269" s="4"/>
      <c r="OH269" s="4"/>
      <c r="OI269" s="4"/>
      <c r="OJ269" s="4"/>
      <c r="OK269" s="4"/>
      <c r="OL269" s="4"/>
      <c r="OM269" s="4"/>
      <c r="ON269" s="4"/>
      <c r="OO269" s="4"/>
      <c r="OP269" s="4"/>
      <c r="OQ269" s="4"/>
      <c r="OR269" s="4"/>
      <c r="OS269" s="4"/>
      <c r="OT269" s="4"/>
      <c r="OU269" s="4"/>
      <c r="OV269" s="4"/>
      <c r="OW269" s="4"/>
      <c r="OX269" s="4"/>
      <c r="OY269" s="4"/>
      <c r="OZ269" s="4"/>
      <c r="PA269" s="4"/>
      <c r="PB269" s="4"/>
      <c r="PC269" s="4"/>
      <c r="PD269" s="4"/>
      <c r="PE269" s="4"/>
      <c r="PF269" s="4"/>
      <c r="PG269" s="4"/>
      <c r="PH269" s="4"/>
      <c r="PI269" s="4"/>
      <c r="PJ269" s="4"/>
      <c r="PK269" s="4"/>
      <c r="PL269" s="4"/>
      <c r="PM269" s="4"/>
      <c r="PN269" s="4"/>
      <c r="PO269" s="4"/>
      <c r="PP269" s="4"/>
      <c r="PQ269" s="4"/>
      <c r="PR269" s="4"/>
      <c r="PS269" s="4"/>
      <c r="PT269" s="4"/>
      <c r="PU269" s="4"/>
      <c r="PV269" s="4"/>
      <c r="PW269" s="4"/>
      <c r="PX269" s="4"/>
      <c r="PY269" s="4"/>
      <c r="PZ269" s="4"/>
      <c r="QA269" s="4"/>
      <c r="QB269" s="4"/>
      <c r="QC269" s="4"/>
      <c r="QD269" s="4"/>
      <c r="QE269" s="4"/>
      <c r="QF269" s="4"/>
      <c r="QG269" s="4"/>
      <c r="QH269" s="4"/>
      <c r="QI269" s="4"/>
      <c r="QJ269" s="4"/>
      <c r="QK269" s="4"/>
      <c r="QL269" s="4"/>
      <c r="QM269" s="4"/>
      <c r="QN269" s="4"/>
      <c r="QO269" s="4"/>
      <c r="QP269" s="4"/>
      <c r="QQ269" s="4"/>
      <c r="QR269" s="4"/>
      <c r="QS269" s="4"/>
      <c r="QT269" s="4"/>
      <c r="QU269" s="4"/>
      <c r="QV269" s="4"/>
      <c r="QW269" s="4"/>
      <c r="QX269" s="4"/>
      <c r="QY269" s="4"/>
      <c r="QZ269" s="4"/>
      <c r="RA269" s="4"/>
      <c r="RB269" s="4"/>
      <c r="RC269" s="4"/>
      <c r="RD269" s="4"/>
      <c r="RE269" s="4"/>
      <c r="RF269" s="4"/>
      <c r="RG269" s="4"/>
      <c r="RH269" s="4"/>
      <c r="RI269" s="4"/>
      <c r="RJ269" s="4"/>
      <c r="RK269" s="4"/>
      <c r="RL269" s="4"/>
      <c r="RM269" s="4"/>
      <c r="RN269" s="4"/>
      <c r="RO269" s="4"/>
      <c r="RP269" s="4"/>
      <c r="RQ269" s="4"/>
      <c r="RR269" s="4"/>
      <c r="RS269" s="4"/>
      <c r="RT269" s="4"/>
      <c r="RU269" s="4"/>
      <c r="RV269" s="4"/>
      <c r="RW269" s="4"/>
      <c r="RX269" s="4"/>
      <c r="RY269" s="4"/>
      <c r="RZ269" s="4"/>
      <c r="SA269" s="4"/>
      <c r="SB269" s="4"/>
      <c r="SC269" s="4"/>
      <c r="SD269" s="4"/>
      <c r="SE269" s="4"/>
      <c r="SF269" s="4"/>
      <c r="SG269" s="4"/>
      <c r="SH269" s="4"/>
      <c r="SI269" s="4"/>
      <c r="SJ269" s="4"/>
      <c r="SK269" s="4"/>
      <c r="SL269" s="4"/>
      <c r="SM269" s="4"/>
      <c r="SN269" s="4"/>
      <c r="SO269" s="4"/>
      <c r="SP269" s="4"/>
      <c r="SQ269" s="4"/>
      <c r="SR269" s="4"/>
      <c r="SS269" s="4"/>
      <c r="ST269" s="4"/>
      <c r="SU269" s="4"/>
      <c r="SV269" s="4"/>
      <c r="SW269" s="4"/>
      <c r="SX269" s="4"/>
      <c r="SY269" s="4"/>
      <c r="SZ269" s="4"/>
      <c r="TA269" s="4"/>
      <c r="TB269" s="4"/>
      <c r="TC269" s="4"/>
      <c r="TD269" s="4"/>
      <c r="TE269" s="4"/>
      <c r="TF269" s="4"/>
      <c r="TG269" s="4"/>
      <c r="TH269" s="4"/>
      <c r="TI269" s="4"/>
      <c r="TJ269" s="4"/>
      <c r="TK269" s="4"/>
      <c r="TL269" s="4"/>
      <c r="TM269" s="4"/>
      <c r="TN269" s="4"/>
      <c r="TO269" s="4"/>
      <c r="TP269" s="4"/>
      <c r="TQ269" s="4"/>
      <c r="TR269" s="4"/>
      <c r="TS269" s="4"/>
      <c r="TT269" s="4"/>
      <c r="TU269" s="4"/>
      <c r="TV269" s="4"/>
      <c r="TW269" s="4"/>
      <c r="TX269" s="4"/>
      <c r="TY269" s="4"/>
      <c r="TZ269" s="4"/>
      <c r="UA269" s="4"/>
      <c r="UB269" s="4"/>
      <c r="UC269" s="4"/>
      <c r="UD269" s="4"/>
      <c r="UE269" s="4"/>
      <c r="UF269" s="4"/>
      <c r="UG269" s="4"/>
      <c r="UH269" s="4"/>
      <c r="UI269" s="4"/>
      <c r="UJ269" s="4"/>
      <c r="UK269" s="4"/>
      <c r="UL269" s="4"/>
      <c r="UM269" s="4"/>
      <c r="UN269" s="4"/>
      <c r="UO269" s="4"/>
      <c r="UP269" s="4"/>
      <c r="UQ269" s="4"/>
      <c r="UR269" s="4"/>
      <c r="US269" s="4"/>
      <c r="UT269" s="4"/>
      <c r="UU269" s="4"/>
      <c r="UV269" s="4"/>
      <c r="UW269" s="4"/>
      <c r="UX269" s="4"/>
      <c r="UY269" s="4"/>
      <c r="UZ269" s="4"/>
      <c r="VA269" s="4"/>
      <c r="VB269" s="4"/>
      <c r="VC269" s="4"/>
      <c r="VD269" s="4"/>
      <c r="VE269" s="4"/>
      <c r="VF269" s="4"/>
      <c r="VG269" s="4"/>
      <c r="VH269" s="4"/>
      <c r="VI269" s="4"/>
      <c r="VJ269" s="4"/>
      <c r="VK269" s="4"/>
      <c r="VL269" s="4"/>
      <c r="VM269" s="4"/>
      <c r="VN269" s="4"/>
      <c r="VO269" s="4"/>
      <c r="VP269" s="4"/>
      <c r="VQ269" s="4"/>
      <c r="VR269" s="4"/>
      <c r="VS269" s="4"/>
      <c r="VT269" s="4"/>
      <c r="VU269" s="4"/>
      <c r="VV269" s="4"/>
      <c r="VW269" s="4"/>
      <c r="VX269" s="4"/>
      <c r="VY269" s="4"/>
      <c r="VZ269" s="4"/>
      <c r="WA269" s="4"/>
      <c r="WB269" s="4"/>
      <c r="WC269" s="4"/>
      <c r="WD269" s="4"/>
      <c r="WE269" s="4"/>
      <c r="WF269" s="4"/>
      <c r="WG269" s="4"/>
      <c r="WH269" s="4"/>
      <c r="WI269" s="4"/>
      <c r="WJ269" s="4"/>
      <c r="WK269" s="4"/>
      <c r="WL269" s="4"/>
      <c r="WM269" s="4"/>
      <c r="WN269" s="4"/>
      <c r="WO269" s="4"/>
      <c r="WP269" s="4"/>
      <c r="WQ269" s="4"/>
      <c r="WR269" s="4"/>
      <c r="WS269" s="4"/>
      <c r="WT269" s="4"/>
      <c r="WU269" s="4"/>
      <c r="WV269" s="4"/>
      <c r="WW269" s="4"/>
      <c r="WX269" s="4"/>
      <c r="WY269" s="4"/>
      <c r="WZ269" s="4"/>
      <c r="XA269" s="4"/>
      <c r="XB269" s="4"/>
      <c r="XC269" s="4"/>
      <c r="XD269" s="4"/>
      <c r="XE269" s="4"/>
      <c r="XF269" s="4"/>
      <c r="XG269" s="4"/>
      <c r="XH269" s="4"/>
      <c r="XI269" s="4"/>
      <c r="XJ269" s="4"/>
      <c r="XK269" s="4"/>
      <c r="XL269" s="4"/>
      <c r="XM269" s="4"/>
      <c r="XN269" s="4"/>
      <c r="XO269" s="4"/>
      <c r="XP269" s="4"/>
      <c r="XQ269" s="4"/>
      <c r="XR269" s="4"/>
      <c r="XS269" s="4"/>
      <c r="XT269" s="4"/>
      <c r="XU269" s="4"/>
      <c r="XV269" s="4"/>
      <c r="XW269" s="4"/>
      <c r="XX269" s="4"/>
      <c r="XY269" s="4"/>
      <c r="XZ269" s="4"/>
      <c r="YA269" s="4"/>
      <c r="YB269" s="4"/>
      <c r="YC269" s="4"/>
      <c r="YD269" s="4"/>
      <c r="YE269" s="4"/>
      <c r="YF269" s="4"/>
      <c r="YG269" s="4"/>
      <c r="YH269" s="4"/>
      <c r="YI269" s="4"/>
      <c r="YJ269" s="4"/>
      <c r="YK269" s="4"/>
      <c r="YL269" s="4"/>
      <c r="YM269" s="4"/>
      <c r="YN269" s="4"/>
      <c r="YO269" s="4"/>
      <c r="YP269" s="4"/>
      <c r="YQ269" s="4"/>
      <c r="YR269" s="4"/>
      <c r="YS269" s="4"/>
      <c r="YT269" s="4"/>
      <c r="YU269" s="4"/>
      <c r="YV269" s="4"/>
      <c r="YW269" s="4"/>
      <c r="YX269" s="4"/>
      <c r="YY269" s="4"/>
      <c r="YZ269" s="4"/>
      <c r="ZA269" s="4"/>
      <c r="ZB269" s="4"/>
      <c r="ZC269" s="4"/>
      <c r="ZD269" s="4"/>
      <c r="ZE269" s="4"/>
      <c r="ZF269" s="4"/>
      <c r="ZG269" s="4"/>
      <c r="ZH269" s="4"/>
      <c r="ZI269" s="4"/>
      <c r="ZJ269" s="4"/>
      <c r="ZK269" s="4"/>
      <c r="ZL269" s="4"/>
      <c r="ZM269" s="4"/>
      <c r="ZN269" s="4"/>
      <c r="ZO269" s="4"/>
      <c r="ZP269" s="4"/>
      <c r="ZQ269" s="4"/>
      <c r="ZR269" s="4"/>
      <c r="ZS269" s="4"/>
      <c r="ZT269" s="4"/>
      <c r="ZU269" s="4"/>
      <c r="ZV269" s="4"/>
      <c r="ZW269" s="4"/>
      <c r="ZX269" s="4"/>
      <c r="ZY269" s="4"/>
      <c r="ZZ269" s="4"/>
      <c r="AAA269" s="4"/>
      <c r="AAB269" s="4"/>
      <c r="AAC269" s="4"/>
      <c r="AAD269" s="4"/>
      <c r="AAE269" s="4"/>
      <c r="AAF269" s="4"/>
      <c r="AAG269" s="4"/>
      <c r="AAH269" s="4"/>
      <c r="AAI269" s="4"/>
      <c r="AAJ269" s="4"/>
      <c r="AAK269" s="4"/>
      <c r="AAL269" s="4"/>
      <c r="AAM269" s="4"/>
      <c r="AAN269" s="4"/>
      <c r="AAO269" s="4"/>
      <c r="AAP269" s="4"/>
      <c r="AAQ269" s="4"/>
      <c r="AAR269" s="4"/>
      <c r="AAS269" s="4"/>
      <c r="AAT269" s="4"/>
      <c r="AAU269" s="4"/>
      <c r="AAV269" s="4"/>
      <c r="AAW269" s="4"/>
      <c r="AAX269" s="4"/>
      <c r="AAY269" s="4"/>
      <c r="AAZ269" s="4"/>
      <c r="ABA269" s="4"/>
      <c r="ABB269" s="4"/>
      <c r="ABC269" s="4"/>
      <c r="ABD269" s="4"/>
      <c r="ABE269" s="4"/>
      <c r="ABF269" s="4"/>
      <c r="ABG269" s="4"/>
      <c r="ABH269" s="4"/>
      <c r="ABI269" s="4"/>
      <c r="ABJ269" s="4"/>
      <c r="ABK269" s="4"/>
      <c r="ABL269" s="4"/>
      <c r="ABM269" s="4"/>
      <c r="ABN269" s="4"/>
      <c r="ABO269" s="4"/>
      <c r="ABP269" s="4"/>
      <c r="ABQ269" s="4"/>
      <c r="ABR269" s="4"/>
      <c r="ABS269" s="4"/>
      <c r="ABT269" s="4"/>
      <c r="ABU269" s="4"/>
      <c r="ABV269" s="4"/>
      <c r="ABW269" s="4"/>
      <c r="ABX269" s="4"/>
      <c r="ABY269" s="4"/>
      <c r="ABZ269" s="4"/>
      <c r="ACA269" s="4"/>
      <c r="ACB269" s="4"/>
      <c r="ACC269" s="4"/>
      <c r="ACD269" s="4"/>
      <c r="ACE269" s="4"/>
      <c r="ACF269" s="4"/>
      <c r="ACG269" s="4"/>
      <c r="ACH269" s="4"/>
      <c r="ACI269" s="4"/>
      <c r="ACJ269" s="4"/>
      <c r="ACK269" s="4"/>
      <c r="ACL269" s="4"/>
      <c r="ACM269" s="4"/>
      <c r="ACN269" s="4"/>
      <c r="ACO269" s="4"/>
      <c r="ACP269" s="4"/>
      <c r="ACQ269" s="4"/>
      <c r="ACR269" s="4"/>
      <c r="ACS269" s="4"/>
      <c r="ACT269" s="4"/>
      <c r="ACU269" s="4"/>
      <c r="ACV269" s="4"/>
      <c r="ACW269" s="4"/>
      <c r="ACX269" s="4"/>
      <c r="ACY269" s="4"/>
      <c r="ACZ269" s="4"/>
      <c r="ADA269" s="4"/>
      <c r="ADB269" s="4"/>
      <c r="ADC269" s="4"/>
      <c r="ADD269" s="4"/>
      <c r="ADE269" s="4"/>
      <c r="ADF269" s="4"/>
      <c r="ADG269" s="4"/>
      <c r="ADH269" s="4"/>
      <c r="ADI269" s="4"/>
      <c r="ADJ269" s="4"/>
      <c r="ADK269" s="4"/>
      <c r="ADL269" s="4"/>
      <c r="ADM269" s="4"/>
      <c r="ADN269" s="4"/>
      <c r="ADO269" s="4"/>
      <c r="ADP269" s="4"/>
      <c r="ADQ269" s="4"/>
      <c r="ADR269" s="4"/>
      <c r="ADS269" s="4"/>
      <c r="ADT269" s="4"/>
      <c r="ADU269" s="4"/>
      <c r="ADV269" s="4"/>
      <c r="ADW269" s="4"/>
      <c r="ADX269" s="4"/>
      <c r="ADY269" s="4"/>
      <c r="ADZ269" s="4"/>
      <c r="AEA269" s="4"/>
      <c r="AEB269" s="4"/>
      <c r="AEC269" s="4"/>
      <c r="AED269" s="4"/>
      <c r="AEE269" s="4"/>
      <c r="AEF269" s="4"/>
      <c r="AEG269" s="4"/>
      <c r="AEH269" s="4"/>
      <c r="AEI269" s="4"/>
      <c r="AEJ269" s="4"/>
      <c r="AEK269" s="4"/>
      <c r="AEL269" s="4"/>
      <c r="AEM269" s="4"/>
      <c r="AEN269" s="4"/>
      <c r="AEO269" s="4"/>
      <c r="AEP269" s="4"/>
      <c r="AEQ269" s="4"/>
      <c r="AER269" s="4"/>
      <c r="AES269" s="4"/>
      <c r="AET269" s="4"/>
      <c r="AEU269" s="4"/>
      <c r="AEV269" s="4"/>
    </row>
    <row r="270" spans="1:828" s="49" customFormat="1" ht="31.5" customHeight="1" x14ac:dyDescent="0.2">
      <c r="A270" s="85"/>
      <c r="B270" s="87"/>
      <c r="C270" s="73"/>
      <c r="D270" s="73"/>
      <c r="E270" s="57" t="s">
        <v>296</v>
      </c>
      <c r="F270" s="57"/>
      <c r="G270" s="57">
        <v>2</v>
      </c>
      <c r="H270" s="67"/>
      <c r="I270" s="73"/>
      <c r="J270" s="50"/>
      <c r="K270" s="51"/>
      <c r="L270" s="52"/>
      <c r="M270" s="50"/>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4"/>
      <c r="EV270" s="4"/>
      <c r="EW270" s="4"/>
      <c r="EX270" s="4"/>
      <c r="EY270" s="4"/>
      <c r="EZ270" s="4"/>
      <c r="FA270" s="4"/>
      <c r="FB270" s="4"/>
      <c r="FC270" s="4"/>
      <c r="FD270" s="4"/>
      <c r="FE270" s="4"/>
      <c r="FF270" s="4"/>
      <c r="FG270" s="4"/>
      <c r="FH270" s="4"/>
      <c r="FI270" s="4"/>
      <c r="FJ270" s="4"/>
      <c r="FK270" s="4"/>
      <c r="FL270" s="4"/>
      <c r="FM270" s="4"/>
      <c r="FN270" s="4"/>
      <c r="FO270" s="4"/>
      <c r="FP270" s="4"/>
      <c r="FQ270" s="4"/>
      <c r="FR270" s="4"/>
      <c r="FS270" s="4"/>
      <c r="FT270" s="4"/>
      <c r="FU270" s="4"/>
      <c r="FV270" s="4"/>
      <c r="FW270" s="4"/>
      <c r="FX270" s="4"/>
      <c r="FY270" s="4"/>
      <c r="FZ270" s="4"/>
      <c r="GA270" s="4"/>
      <c r="GB270" s="4"/>
      <c r="GC270" s="4"/>
      <c r="GD270" s="4"/>
      <c r="GE270" s="4"/>
      <c r="GF270" s="4"/>
      <c r="GG270" s="4"/>
      <c r="GH270" s="4"/>
      <c r="GI270" s="4"/>
      <c r="GJ270" s="4"/>
      <c r="GK270" s="4"/>
      <c r="GL270" s="4"/>
      <c r="GM270" s="4"/>
      <c r="GN270" s="4"/>
      <c r="GO270" s="4"/>
      <c r="GP270" s="4"/>
      <c r="GQ270" s="4"/>
      <c r="GR270" s="4"/>
      <c r="GS270" s="4"/>
      <c r="GT270" s="4"/>
      <c r="GU270" s="4"/>
      <c r="GV270" s="4"/>
      <c r="GW270" s="4"/>
      <c r="GX270" s="4"/>
      <c r="GY270" s="4"/>
      <c r="GZ270" s="4"/>
      <c r="HA270" s="4"/>
      <c r="HB270" s="4"/>
      <c r="HC270" s="4"/>
      <c r="HD270" s="4"/>
      <c r="HE270" s="4"/>
      <c r="HF270" s="4"/>
      <c r="HG270" s="4"/>
      <c r="HH270" s="4"/>
      <c r="HI270" s="4"/>
      <c r="HJ270" s="4"/>
      <c r="HK270" s="4"/>
      <c r="HL270" s="4"/>
      <c r="HM270" s="4"/>
      <c r="HN270" s="4"/>
      <c r="HO270" s="4"/>
      <c r="HP270" s="4"/>
      <c r="HQ270" s="4"/>
      <c r="HR270" s="4"/>
      <c r="HS270" s="4"/>
      <c r="HT270" s="4"/>
      <c r="HU270" s="4"/>
      <c r="HV270" s="4"/>
      <c r="HW270" s="4"/>
      <c r="HX270" s="4"/>
      <c r="HY270" s="4"/>
      <c r="HZ270" s="4"/>
      <c r="IA270" s="4"/>
      <c r="IB270" s="4"/>
      <c r="IC270" s="4"/>
      <c r="ID270" s="4"/>
      <c r="IE270" s="4"/>
      <c r="IF270" s="4"/>
      <c r="IG270" s="4"/>
      <c r="IH270" s="4"/>
      <c r="II270" s="4"/>
      <c r="IJ270" s="4"/>
      <c r="IK270" s="4"/>
      <c r="IL270" s="4"/>
      <c r="IM270" s="4"/>
      <c r="IN270" s="4"/>
      <c r="IO270" s="4"/>
      <c r="IP270" s="4"/>
      <c r="IQ270" s="4"/>
      <c r="IR270" s="4"/>
      <c r="IS270" s="4"/>
      <c r="IT270" s="4"/>
      <c r="IU270" s="4"/>
      <c r="IV270" s="4"/>
      <c r="IW270" s="4"/>
      <c r="IX270" s="4"/>
      <c r="IY270" s="4"/>
      <c r="IZ270" s="4"/>
      <c r="JA270" s="4"/>
      <c r="JB270" s="4"/>
      <c r="JC270" s="4"/>
      <c r="JD270" s="4"/>
      <c r="JE270" s="4"/>
      <c r="JF270" s="4"/>
      <c r="JG270" s="4"/>
      <c r="JH270" s="4"/>
      <c r="JI270" s="4"/>
      <c r="JJ270" s="4"/>
      <c r="JK270" s="4"/>
      <c r="JL270" s="4"/>
      <c r="JM270" s="4"/>
      <c r="JN270" s="4"/>
      <c r="JO270" s="4"/>
      <c r="JP270" s="4"/>
      <c r="JQ270" s="4"/>
      <c r="JR270" s="4"/>
      <c r="JS270" s="4"/>
      <c r="JT270" s="4"/>
      <c r="JU270" s="4"/>
      <c r="JV270" s="4"/>
      <c r="JW270" s="4"/>
      <c r="JX270" s="4"/>
      <c r="JY270" s="4"/>
      <c r="JZ270" s="4"/>
      <c r="KA270" s="4"/>
      <c r="KB270" s="4"/>
      <c r="KC270" s="4"/>
      <c r="KD270" s="4"/>
      <c r="KE270" s="4"/>
      <c r="KF270" s="4"/>
      <c r="KG270" s="4"/>
      <c r="KH270" s="4"/>
      <c r="KI270" s="4"/>
      <c r="KJ270" s="4"/>
      <c r="KK270" s="4"/>
      <c r="KL270" s="4"/>
      <c r="KM270" s="4"/>
      <c r="KN270" s="4"/>
      <c r="KO270" s="4"/>
      <c r="KP270" s="4"/>
      <c r="KQ270" s="4"/>
      <c r="KR270" s="4"/>
      <c r="KS270" s="4"/>
      <c r="KT270" s="4"/>
      <c r="KU270" s="4"/>
      <c r="KV270" s="4"/>
      <c r="KW270" s="4"/>
      <c r="KX270" s="4"/>
      <c r="KY270" s="4"/>
      <c r="KZ270" s="4"/>
      <c r="LA270" s="4"/>
      <c r="LB270" s="4"/>
      <c r="LC270" s="4"/>
      <c r="LD270" s="4"/>
      <c r="LE270" s="4"/>
      <c r="LF270" s="4"/>
      <c r="LG270" s="4"/>
      <c r="LH270" s="4"/>
      <c r="LI270" s="4"/>
      <c r="LJ270" s="4"/>
      <c r="LK270" s="4"/>
      <c r="LL270" s="4"/>
      <c r="LM270" s="4"/>
      <c r="LN270" s="4"/>
      <c r="LO270" s="4"/>
      <c r="LP270" s="4"/>
      <c r="LQ270" s="4"/>
      <c r="LR270" s="4"/>
      <c r="LS270" s="4"/>
      <c r="LT270" s="4"/>
      <c r="LU270" s="4"/>
      <c r="LV270" s="4"/>
      <c r="LW270" s="4"/>
      <c r="LX270" s="4"/>
      <c r="LY270" s="4"/>
      <c r="LZ270" s="4"/>
      <c r="MA270" s="4"/>
      <c r="MB270" s="4"/>
      <c r="MC270" s="4"/>
      <c r="MD270" s="4"/>
      <c r="ME270" s="4"/>
      <c r="MF270" s="4"/>
      <c r="MG270" s="4"/>
      <c r="MH270" s="4"/>
      <c r="MI270" s="4"/>
      <c r="MJ270" s="4"/>
      <c r="MK270" s="4"/>
      <c r="ML270" s="4"/>
      <c r="MM270" s="4"/>
      <c r="MN270" s="4"/>
      <c r="MO270" s="4"/>
      <c r="MP270" s="4"/>
      <c r="MQ270" s="4"/>
      <c r="MR270" s="4"/>
      <c r="MS270" s="4"/>
      <c r="MT270" s="4"/>
      <c r="MU270" s="4"/>
      <c r="MV270" s="4"/>
      <c r="MW270" s="4"/>
      <c r="MX270" s="4"/>
      <c r="MY270" s="4"/>
      <c r="MZ270" s="4"/>
      <c r="NA270" s="4"/>
      <c r="NB270" s="4"/>
      <c r="NC270" s="4"/>
      <c r="ND270" s="4"/>
      <c r="NE270" s="4"/>
      <c r="NF270" s="4"/>
      <c r="NG270" s="4"/>
      <c r="NH270" s="4"/>
      <c r="NI270" s="4"/>
      <c r="NJ270" s="4"/>
      <c r="NK270" s="4"/>
      <c r="NL270" s="4"/>
      <c r="NM270" s="4"/>
      <c r="NN270" s="4"/>
      <c r="NO270" s="4"/>
      <c r="NP270" s="4"/>
      <c r="NQ270" s="4"/>
      <c r="NR270" s="4"/>
      <c r="NS270" s="4"/>
      <c r="NT270" s="4"/>
      <c r="NU270" s="4"/>
      <c r="NV270" s="4"/>
      <c r="NW270" s="4"/>
      <c r="NX270" s="4"/>
      <c r="NY270" s="4"/>
      <c r="NZ270" s="4"/>
      <c r="OA270" s="4"/>
      <c r="OB270" s="4"/>
      <c r="OC270" s="4"/>
      <c r="OD270" s="4"/>
      <c r="OE270" s="4"/>
      <c r="OF270" s="4"/>
      <c r="OG270" s="4"/>
      <c r="OH270" s="4"/>
      <c r="OI270" s="4"/>
      <c r="OJ270" s="4"/>
      <c r="OK270" s="4"/>
      <c r="OL270" s="4"/>
      <c r="OM270" s="4"/>
      <c r="ON270" s="4"/>
      <c r="OO270" s="4"/>
      <c r="OP270" s="4"/>
      <c r="OQ270" s="4"/>
      <c r="OR270" s="4"/>
      <c r="OS270" s="4"/>
      <c r="OT270" s="4"/>
      <c r="OU270" s="4"/>
      <c r="OV270" s="4"/>
      <c r="OW270" s="4"/>
      <c r="OX270" s="4"/>
      <c r="OY270" s="4"/>
      <c r="OZ270" s="4"/>
      <c r="PA270" s="4"/>
      <c r="PB270" s="4"/>
      <c r="PC270" s="4"/>
      <c r="PD270" s="4"/>
      <c r="PE270" s="4"/>
      <c r="PF270" s="4"/>
      <c r="PG270" s="4"/>
      <c r="PH270" s="4"/>
      <c r="PI270" s="4"/>
      <c r="PJ270" s="4"/>
      <c r="PK270" s="4"/>
      <c r="PL270" s="4"/>
      <c r="PM270" s="4"/>
      <c r="PN270" s="4"/>
      <c r="PO270" s="4"/>
      <c r="PP270" s="4"/>
      <c r="PQ270" s="4"/>
      <c r="PR270" s="4"/>
      <c r="PS270" s="4"/>
      <c r="PT270" s="4"/>
      <c r="PU270" s="4"/>
      <c r="PV270" s="4"/>
      <c r="PW270" s="4"/>
      <c r="PX270" s="4"/>
      <c r="PY270" s="4"/>
      <c r="PZ270" s="4"/>
      <c r="QA270" s="4"/>
      <c r="QB270" s="4"/>
      <c r="QC270" s="4"/>
      <c r="QD270" s="4"/>
      <c r="QE270" s="4"/>
      <c r="QF270" s="4"/>
      <c r="QG270" s="4"/>
      <c r="QH270" s="4"/>
      <c r="QI270" s="4"/>
      <c r="QJ270" s="4"/>
      <c r="QK270" s="4"/>
      <c r="QL270" s="4"/>
      <c r="QM270" s="4"/>
      <c r="QN270" s="4"/>
      <c r="QO270" s="4"/>
      <c r="QP270" s="4"/>
      <c r="QQ270" s="4"/>
      <c r="QR270" s="4"/>
      <c r="QS270" s="4"/>
      <c r="QT270" s="4"/>
      <c r="QU270" s="4"/>
      <c r="QV270" s="4"/>
      <c r="QW270" s="4"/>
      <c r="QX270" s="4"/>
      <c r="QY270" s="4"/>
      <c r="QZ270" s="4"/>
      <c r="RA270" s="4"/>
      <c r="RB270" s="4"/>
      <c r="RC270" s="4"/>
      <c r="RD270" s="4"/>
      <c r="RE270" s="4"/>
      <c r="RF270" s="4"/>
      <c r="RG270" s="4"/>
      <c r="RH270" s="4"/>
      <c r="RI270" s="4"/>
      <c r="RJ270" s="4"/>
      <c r="RK270" s="4"/>
      <c r="RL270" s="4"/>
      <c r="RM270" s="4"/>
      <c r="RN270" s="4"/>
      <c r="RO270" s="4"/>
      <c r="RP270" s="4"/>
      <c r="RQ270" s="4"/>
      <c r="RR270" s="4"/>
      <c r="RS270" s="4"/>
      <c r="RT270" s="4"/>
      <c r="RU270" s="4"/>
      <c r="RV270" s="4"/>
      <c r="RW270" s="4"/>
      <c r="RX270" s="4"/>
      <c r="RY270" s="4"/>
      <c r="RZ270" s="4"/>
      <c r="SA270" s="4"/>
      <c r="SB270" s="4"/>
      <c r="SC270" s="4"/>
      <c r="SD270" s="4"/>
      <c r="SE270" s="4"/>
      <c r="SF270" s="4"/>
      <c r="SG270" s="4"/>
      <c r="SH270" s="4"/>
      <c r="SI270" s="4"/>
      <c r="SJ270" s="4"/>
      <c r="SK270" s="4"/>
      <c r="SL270" s="4"/>
      <c r="SM270" s="4"/>
      <c r="SN270" s="4"/>
      <c r="SO270" s="4"/>
      <c r="SP270" s="4"/>
      <c r="SQ270" s="4"/>
      <c r="SR270" s="4"/>
      <c r="SS270" s="4"/>
      <c r="ST270" s="4"/>
      <c r="SU270" s="4"/>
      <c r="SV270" s="4"/>
      <c r="SW270" s="4"/>
      <c r="SX270" s="4"/>
      <c r="SY270" s="4"/>
      <c r="SZ270" s="4"/>
      <c r="TA270" s="4"/>
      <c r="TB270" s="4"/>
      <c r="TC270" s="4"/>
      <c r="TD270" s="4"/>
      <c r="TE270" s="4"/>
      <c r="TF270" s="4"/>
      <c r="TG270" s="4"/>
      <c r="TH270" s="4"/>
      <c r="TI270" s="4"/>
      <c r="TJ270" s="4"/>
      <c r="TK270" s="4"/>
      <c r="TL270" s="4"/>
      <c r="TM270" s="4"/>
      <c r="TN270" s="4"/>
      <c r="TO270" s="4"/>
      <c r="TP270" s="4"/>
      <c r="TQ270" s="4"/>
      <c r="TR270" s="4"/>
      <c r="TS270" s="4"/>
      <c r="TT270" s="4"/>
      <c r="TU270" s="4"/>
      <c r="TV270" s="4"/>
      <c r="TW270" s="4"/>
      <c r="TX270" s="4"/>
      <c r="TY270" s="4"/>
      <c r="TZ270" s="4"/>
      <c r="UA270" s="4"/>
      <c r="UB270" s="4"/>
      <c r="UC270" s="4"/>
      <c r="UD270" s="4"/>
      <c r="UE270" s="4"/>
      <c r="UF270" s="4"/>
      <c r="UG270" s="4"/>
      <c r="UH270" s="4"/>
      <c r="UI270" s="4"/>
      <c r="UJ270" s="4"/>
      <c r="UK270" s="4"/>
      <c r="UL270" s="4"/>
      <c r="UM270" s="4"/>
      <c r="UN270" s="4"/>
      <c r="UO270" s="4"/>
      <c r="UP270" s="4"/>
      <c r="UQ270" s="4"/>
      <c r="UR270" s="4"/>
      <c r="US270" s="4"/>
      <c r="UT270" s="4"/>
      <c r="UU270" s="4"/>
      <c r="UV270" s="4"/>
      <c r="UW270" s="4"/>
      <c r="UX270" s="4"/>
      <c r="UY270" s="4"/>
      <c r="UZ270" s="4"/>
      <c r="VA270" s="4"/>
      <c r="VB270" s="4"/>
      <c r="VC270" s="4"/>
      <c r="VD270" s="4"/>
      <c r="VE270" s="4"/>
      <c r="VF270" s="4"/>
      <c r="VG270" s="4"/>
      <c r="VH270" s="4"/>
      <c r="VI270" s="4"/>
      <c r="VJ270" s="4"/>
      <c r="VK270" s="4"/>
      <c r="VL270" s="4"/>
      <c r="VM270" s="4"/>
      <c r="VN270" s="4"/>
      <c r="VO270" s="4"/>
      <c r="VP270" s="4"/>
      <c r="VQ270" s="4"/>
      <c r="VR270" s="4"/>
      <c r="VS270" s="4"/>
      <c r="VT270" s="4"/>
      <c r="VU270" s="4"/>
      <c r="VV270" s="4"/>
      <c r="VW270" s="4"/>
      <c r="VX270" s="4"/>
      <c r="VY270" s="4"/>
      <c r="VZ270" s="4"/>
      <c r="WA270" s="4"/>
      <c r="WB270" s="4"/>
      <c r="WC270" s="4"/>
      <c r="WD270" s="4"/>
      <c r="WE270" s="4"/>
      <c r="WF270" s="4"/>
      <c r="WG270" s="4"/>
      <c r="WH270" s="4"/>
      <c r="WI270" s="4"/>
      <c r="WJ270" s="4"/>
      <c r="WK270" s="4"/>
      <c r="WL270" s="4"/>
      <c r="WM270" s="4"/>
      <c r="WN270" s="4"/>
      <c r="WO270" s="4"/>
      <c r="WP270" s="4"/>
      <c r="WQ270" s="4"/>
      <c r="WR270" s="4"/>
      <c r="WS270" s="4"/>
      <c r="WT270" s="4"/>
      <c r="WU270" s="4"/>
      <c r="WV270" s="4"/>
      <c r="WW270" s="4"/>
      <c r="WX270" s="4"/>
      <c r="WY270" s="4"/>
      <c r="WZ270" s="4"/>
      <c r="XA270" s="4"/>
      <c r="XB270" s="4"/>
      <c r="XC270" s="4"/>
      <c r="XD270" s="4"/>
      <c r="XE270" s="4"/>
      <c r="XF270" s="4"/>
      <c r="XG270" s="4"/>
      <c r="XH270" s="4"/>
      <c r="XI270" s="4"/>
      <c r="XJ270" s="4"/>
      <c r="XK270" s="4"/>
      <c r="XL270" s="4"/>
      <c r="XM270" s="4"/>
      <c r="XN270" s="4"/>
      <c r="XO270" s="4"/>
      <c r="XP270" s="4"/>
      <c r="XQ270" s="4"/>
      <c r="XR270" s="4"/>
      <c r="XS270" s="4"/>
      <c r="XT270" s="4"/>
      <c r="XU270" s="4"/>
      <c r="XV270" s="4"/>
      <c r="XW270" s="4"/>
      <c r="XX270" s="4"/>
      <c r="XY270" s="4"/>
      <c r="XZ270" s="4"/>
      <c r="YA270" s="4"/>
      <c r="YB270" s="4"/>
      <c r="YC270" s="4"/>
      <c r="YD270" s="4"/>
      <c r="YE270" s="4"/>
      <c r="YF270" s="4"/>
      <c r="YG270" s="4"/>
      <c r="YH270" s="4"/>
      <c r="YI270" s="4"/>
      <c r="YJ270" s="4"/>
      <c r="YK270" s="4"/>
      <c r="YL270" s="4"/>
      <c r="YM270" s="4"/>
      <c r="YN270" s="4"/>
      <c r="YO270" s="4"/>
      <c r="YP270" s="4"/>
      <c r="YQ270" s="4"/>
      <c r="YR270" s="4"/>
      <c r="YS270" s="4"/>
      <c r="YT270" s="4"/>
      <c r="YU270" s="4"/>
      <c r="YV270" s="4"/>
      <c r="YW270" s="4"/>
      <c r="YX270" s="4"/>
      <c r="YY270" s="4"/>
      <c r="YZ270" s="4"/>
      <c r="ZA270" s="4"/>
      <c r="ZB270" s="4"/>
      <c r="ZC270" s="4"/>
      <c r="ZD270" s="4"/>
      <c r="ZE270" s="4"/>
      <c r="ZF270" s="4"/>
      <c r="ZG270" s="4"/>
      <c r="ZH270" s="4"/>
      <c r="ZI270" s="4"/>
      <c r="ZJ270" s="4"/>
      <c r="ZK270" s="4"/>
      <c r="ZL270" s="4"/>
      <c r="ZM270" s="4"/>
      <c r="ZN270" s="4"/>
      <c r="ZO270" s="4"/>
      <c r="ZP270" s="4"/>
      <c r="ZQ270" s="4"/>
      <c r="ZR270" s="4"/>
      <c r="ZS270" s="4"/>
      <c r="ZT270" s="4"/>
      <c r="ZU270" s="4"/>
      <c r="ZV270" s="4"/>
      <c r="ZW270" s="4"/>
      <c r="ZX270" s="4"/>
      <c r="ZY270" s="4"/>
      <c r="ZZ270" s="4"/>
      <c r="AAA270" s="4"/>
      <c r="AAB270" s="4"/>
      <c r="AAC270" s="4"/>
      <c r="AAD270" s="4"/>
      <c r="AAE270" s="4"/>
      <c r="AAF270" s="4"/>
      <c r="AAG270" s="4"/>
      <c r="AAH270" s="4"/>
      <c r="AAI270" s="4"/>
      <c r="AAJ270" s="4"/>
      <c r="AAK270" s="4"/>
      <c r="AAL270" s="4"/>
      <c r="AAM270" s="4"/>
      <c r="AAN270" s="4"/>
      <c r="AAO270" s="4"/>
      <c r="AAP270" s="4"/>
      <c r="AAQ270" s="4"/>
      <c r="AAR270" s="4"/>
      <c r="AAS270" s="4"/>
      <c r="AAT270" s="4"/>
      <c r="AAU270" s="4"/>
      <c r="AAV270" s="4"/>
      <c r="AAW270" s="4"/>
      <c r="AAX270" s="4"/>
      <c r="AAY270" s="4"/>
      <c r="AAZ270" s="4"/>
      <c r="ABA270" s="4"/>
      <c r="ABB270" s="4"/>
      <c r="ABC270" s="4"/>
      <c r="ABD270" s="4"/>
      <c r="ABE270" s="4"/>
      <c r="ABF270" s="4"/>
      <c r="ABG270" s="4"/>
      <c r="ABH270" s="4"/>
      <c r="ABI270" s="4"/>
      <c r="ABJ270" s="4"/>
      <c r="ABK270" s="4"/>
      <c r="ABL270" s="4"/>
      <c r="ABM270" s="4"/>
      <c r="ABN270" s="4"/>
      <c r="ABO270" s="4"/>
      <c r="ABP270" s="4"/>
      <c r="ABQ270" s="4"/>
      <c r="ABR270" s="4"/>
      <c r="ABS270" s="4"/>
      <c r="ABT270" s="4"/>
      <c r="ABU270" s="4"/>
      <c r="ABV270" s="4"/>
      <c r="ABW270" s="4"/>
      <c r="ABX270" s="4"/>
      <c r="ABY270" s="4"/>
      <c r="ABZ270" s="4"/>
      <c r="ACA270" s="4"/>
      <c r="ACB270" s="4"/>
      <c r="ACC270" s="4"/>
      <c r="ACD270" s="4"/>
      <c r="ACE270" s="4"/>
      <c r="ACF270" s="4"/>
      <c r="ACG270" s="4"/>
      <c r="ACH270" s="4"/>
      <c r="ACI270" s="4"/>
      <c r="ACJ270" s="4"/>
      <c r="ACK270" s="4"/>
      <c r="ACL270" s="4"/>
      <c r="ACM270" s="4"/>
      <c r="ACN270" s="4"/>
      <c r="ACO270" s="4"/>
      <c r="ACP270" s="4"/>
      <c r="ACQ270" s="4"/>
      <c r="ACR270" s="4"/>
      <c r="ACS270" s="4"/>
      <c r="ACT270" s="4"/>
      <c r="ACU270" s="4"/>
      <c r="ACV270" s="4"/>
      <c r="ACW270" s="4"/>
      <c r="ACX270" s="4"/>
      <c r="ACY270" s="4"/>
      <c r="ACZ270" s="4"/>
      <c r="ADA270" s="4"/>
      <c r="ADB270" s="4"/>
      <c r="ADC270" s="4"/>
      <c r="ADD270" s="4"/>
      <c r="ADE270" s="4"/>
      <c r="ADF270" s="4"/>
      <c r="ADG270" s="4"/>
      <c r="ADH270" s="4"/>
      <c r="ADI270" s="4"/>
      <c r="ADJ270" s="4"/>
      <c r="ADK270" s="4"/>
      <c r="ADL270" s="4"/>
      <c r="ADM270" s="4"/>
      <c r="ADN270" s="4"/>
      <c r="ADO270" s="4"/>
      <c r="ADP270" s="4"/>
      <c r="ADQ270" s="4"/>
      <c r="ADR270" s="4"/>
      <c r="ADS270" s="4"/>
      <c r="ADT270" s="4"/>
      <c r="ADU270" s="4"/>
      <c r="ADV270" s="4"/>
      <c r="ADW270" s="4"/>
      <c r="ADX270" s="4"/>
      <c r="ADY270" s="4"/>
      <c r="ADZ270" s="4"/>
      <c r="AEA270" s="4"/>
      <c r="AEB270" s="4"/>
      <c r="AEC270" s="4"/>
      <c r="AED270" s="4"/>
      <c r="AEE270" s="4"/>
      <c r="AEF270" s="4"/>
      <c r="AEG270" s="4"/>
      <c r="AEH270" s="4"/>
      <c r="AEI270" s="4"/>
      <c r="AEJ270" s="4"/>
      <c r="AEK270" s="4"/>
      <c r="AEL270" s="4"/>
      <c r="AEM270" s="4"/>
      <c r="AEN270" s="4"/>
      <c r="AEO270" s="4"/>
      <c r="AEP270" s="4"/>
      <c r="AEQ270" s="4"/>
      <c r="AER270" s="4"/>
      <c r="AES270" s="4"/>
      <c r="AET270" s="4"/>
      <c r="AEU270" s="4"/>
      <c r="AEV270" s="4"/>
    </row>
    <row r="271" spans="1:828" s="49" customFormat="1" ht="30" customHeight="1" x14ac:dyDescent="0.2">
      <c r="A271" s="85"/>
      <c r="B271" s="87"/>
      <c r="C271" s="73"/>
      <c r="D271" s="73"/>
      <c r="E271" s="53" t="s">
        <v>325</v>
      </c>
      <c r="F271" s="57"/>
      <c r="G271" s="57">
        <v>2</v>
      </c>
      <c r="H271" s="67"/>
      <c r="I271" s="73"/>
      <c r="J271" s="50"/>
      <c r="K271" s="51"/>
      <c r="L271" s="52"/>
      <c r="M271" s="50"/>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c r="CZ271" s="4"/>
      <c r="DA271" s="4"/>
      <c r="DB271" s="4"/>
      <c r="DC271" s="4"/>
      <c r="DD271" s="4"/>
      <c r="DE271" s="4"/>
      <c r="DF271" s="4"/>
      <c r="DG271" s="4"/>
      <c r="DH271" s="4"/>
      <c r="DI271" s="4"/>
      <c r="DJ271" s="4"/>
      <c r="DK271" s="4"/>
      <c r="DL271" s="4"/>
      <c r="DM271" s="4"/>
      <c r="DN271" s="4"/>
      <c r="DO271" s="4"/>
      <c r="DP271" s="4"/>
      <c r="DQ271" s="4"/>
      <c r="DR271" s="4"/>
      <c r="DS271" s="4"/>
      <c r="DT271" s="4"/>
      <c r="DU271" s="4"/>
      <c r="DV271" s="4"/>
      <c r="DW271" s="4"/>
      <c r="DX271" s="4"/>
      <c r="DY271" s="4"/>
      <c r="DZ271" s="4"/>
      <c r="EA271" s="4"/>
      <c r="EB271" s="4"/>
      <c r="EC271" s="4"/>
      <c r="ED271" s="4"/>
      <c r="EE271" s="4"/>
      <c r="EF271" s="4"/>
      <c r="EG271" s="4"/>
      <c r="EH271" s="4"/>
      <c r="EI271" s="4"/>
      <c r="EJ271" s="4"/>
      <c r="EK271" s="4"/>
      <c r="EL271" s="4"/>
      <c r="EM271" s="4"/>
      <c r="EN271" s="4"/>
      <c r="EO271" s="4"/>
      <c r="EP271" s="4"/>
      <c r="EQ271" s="4"/>
      <c r="ER271" s="4"/>
      <c r="ES271" s="4"/>
      <c r="ET271" s="4"/>
      <c r="EU271" s="4"/>
      <c r="EV271" s="4"/>
      <c r="EW271" s="4"/>
      <c r="EX271" s="4"/>
      <c r="EY271" s="4"/>
      <c r="EZ271" s="4"/>
      <c r="FA271" s="4"/>
      <c r="FB271" s="4"/>
      <c r="FC271" s="4"/>
      <c r="FD271" s="4"/>
      <c r="FE271" s="4"/>
      <c r="FF271" s="4"/>
      <c r="FG271" s="4"/>
      <c r="FH271" s="4"/>
      <c r="FI271" s="4"/>
      <c r="FJ271" s="4"/>
      <c r="FK271" s="4"/>
      <c r="FL271" s="4"/>
      <c r="FM271" s="4"/>
      <c r="FN271" s="4"/>
      <c r="FO271" s="4"/>
      <c r="FP271" s="4"/>
      <c r="FQ271" s="4"/>
      <c r="FR271" s="4"/>
      <c r="FS271" s="4"/>
      <c r="FT271" s="4"/>
      <c r="FU271" s="4"/>
      <c r="FV271" s="4"/>
      <c r="FW271" s="4"/>
      <c r="FX271" s="4"/>
      <c r="FY271" s="4"/>
      <c r="FZ271" s="4"/>
      <c r="GA271" s="4"/>
      <c r="GB271" s="4"/>
      <c r="GC271" s="4"/>
      <c r="GD271" s="4"/>
      <c r="GE271" s="4"/>
      <c r="GF271" s="4"/>
      <c r="GG271" s="4"/>
      <c r="GH271" s="4"/>
      <c r="GI271" s="4"/>
      <c r="GJ271" s="4"/>
      <c r="GK271" s="4"/>
      <c r="GL271" s="4"/>
      <c r="GM271" s="4"/>
      <c r="GN271" s="4"/>
      <c r="GO271" s="4"/>
      <c r="GP271" s="4"/>
      <c r="GQ271" s="4"/>
      <c r="GR271" s="4"/>
      <c r="GS271" s="4"/>
      <c r="GT271" s="4"/>
      <c r="GU271" s="4"/>
      <c r="GV271" s="4"/>
      <c r="GW271" s="4"/>
      <c r="GX271" s="4"/>
      <c r="GY271" s="4"/>
      <c r="GZ271" s="4"/>
      <c r="HA271" s="4"/>
      <c r="HB271" s="4"/>
      <c r="HC271" s="4"/>
      <c r="HD271" s="4"/>
      <c r="HE271" s="4"/>
      <c r="HF271" s="4"/>
      <c r="HG271" s="4"/>
      <c r="HH271" s="4"/>
      <c r="HI271" s="4"/>
      <c r="HJ271" s="4"/>
      <c r="HK271" s="4"/>
      <c r="HL271" s="4"/>
      <c r="HM271" s="4"/>
      <c r="HN271" s="4"/>
      <c r="HO271" s="4"/>
      <c r="HP271" s="4"/>
      <c r="HQ271" s="4"/>
      <c r="HR271" s="4"/>
      <c r="HS271" s="4"/>
      <c r="HT271" s="4"/>
      <c r="HU271" s="4"/>
      <c r="HV271" s="4"/>
      <c r="HW271" s="4"/>
      <c r="HX271" s="4"/>
      <c r="HY271" s="4"/>
      <c r="HZ271" s="4"/>
      <c r="IA271" s="4"/>
      <c r="IB271" s="4"/>
      <c r="IC271" s="4"/>
      <c r="ID271" s="4"/>
      <c r="IE271" s="4"/>
      <c r="IF271" s="4"/>
      <c r="IG271" s="4"/>
      <c r="IH271" s="4"/>
      <c r="II271" s="4"/>
      <c r="IJ271" s="4"/>
      <c r="IK271" s="4"/>
      <c r="IL271" s="4"/>
      <c r="IM271" s="4"/>
      <c r="IN271" s="4"/>
      <c r="IO271" s="4"/>
      <c r="IP271" s="4"/>
      <c r="IQ271" s="4"/>
      <c r="IR271" s="4"/>
      <c r="IS271" s="4"/>
      <c r="IT271" s="4"/>
      <c r="IU271" s="4"/>
      <c r="IV271" s="4"/>
      <c r="IW271" s="4"/>
      <c r="IX271" s="4"/>
      <c r="IY271" s="4"/>
      <c r="IZ271" s="4"/>
      <c r="JA271" s="4"/>
      <c r="JB271" s="4"/>
      <c r="JC271" s="4"/>
      <c r="JD271" s="4"/>
      <c r="JE271" s="4"/>
      <c r="JF271" s="4"/>
      <c r="JG271" s="4"/>
      <c r="JH271" s="4"/>
      <c r="JI271" s="4"/>
      <c r="JJ271" s="4"/>
      <c r="JK271" s="4"/>
      <c r="JL271" s="4"/>
      <c r="JM271" s="4"/>
      <c r="JN271" s="4"/>
      <c r="JO271" s="4"/>
      <c r="JP271" s="4"/>
      <c r="JQ271" s="4"/>
      <c r="JR271" s="4"/>
      <c r="JS271" s="4"/>
      <c r="JT271" s="4"/>
      <c r="JU271" s="4"/>
      <c r="JV271" s="4"/>
      <c r="JW271" s="4"/>
      <c r="JX271" s="4"/>
      <c r="JY271" s="4"/>
      <c r="JZ271" s="4"/>
      <c r="KA271" s="4"/>
      <c r="KB271" s="4"/>
      <c r="KC271" s="4"/>
      <c r="KD271" s="4"/>
      <c r="KE271" s="4"/>
      <c r="KF271" s="4"/>
      <c r="KG271" s="4"/>
      <c r="KH271" s="4"/>
      <c r="KI271" s="4"/>
      <c r="KJ271" s="4"/>
      <c r="KK271" s="4"/>
      <c r="KL271" s="4"/>
      <c r="KM271" s="4"/>
      <c r="KN271" s="4"/>
      <c r="KO271" s="4"/>
      <c r="KP271" s="4"/>
      <c r="KQ271" s="4"/>
      <c r="KR271" s="4"/>
      <c r="KS271" s="4"/>
      <c r="KT271" s="4"/>
      <c r="KU271" s="4"/>
      <c r="KV271" s="4"/>
      <c r="KW271" s="4"/>
      <c r="KX271" s="4"/>
      <c r="KY271" s="4"/>
      <c r="KZ271" s="4"/>
      <c r="LA271" s="4"/>
      <c r="LB271" s="4"/>
      <c r="LC271" s="4"/>
      <c r="LD271" s="4"/>
      <c r="LE271" s="4"/>
      <c r="LF271" s="4"/>
      <c r="LG271" s="4"/>
      <c r="LH271" s="4"/>
      <c r="LI271" s="4"/>
      <c r="LJ271" s="4"/>
      <c r="LK271" s="4"/>
      <c r="LL271" s="4"/>
      <c r="LM271" s="4"/>
      <c r="LN271" s="4"/>
      <c r="LO271" s="4"/>
      <c r="LP271" s="4"/>
      <c r="LQ271" s="4"/>
      <c r="LR271" s="4"/>
      <c r="LS271" s="4"/>
      <c r="LT271" s="4"/>
      <c r="LU271" s="4"/>
      <c r="LV271" s="4"/>
      <c r="LW271" s="4"/>
      <c r="LX271" s="4"/>
      <c r="LY271" s="4"/>
      <c r="LZ271" s="4"/>
      <c r="MA271" s="4"/>
      <c r="MB271" s="4"/>
      <c r="MC271" s="4"/>
      <c r="MD271" s="4"/>
      <c r="ME271" s="4"/>
      <c r="MF271" s="4"/>
      <c r="MG271" s="4"/>
      <c r="MH271" s="4"/>
      <c r="MI271" s="4"/>
      <c r="MJ271" s="4"/>
      <c r="MK271" s="4"/>
      <c r="ML271" s="4"/>
      <c r="MM271" s="4"/>
      <c r="MN271" s="4"/>
      <c r="MO271" s="4"/>
      <c r="MP271" s="4"/>
      <c r="MQ271" s="4"/>
      <c r="MR271" s="4"/>
      <c r="MS271" s="4"/>
      <c r="MT271" s="4"/>
      <c r="MU271" s="4"/>
      <c r="MV271" s="4"/>
      <c r="MW271" s="4"/>
      <c r="MX271" s="4"/>
      <c r="MY271" s="4"/>
      <c r="MZ271" s="4"/>
      <c r="NA271" s="4"/>
      <c r="NB271" s="4"/>
      <c r="NC271" s="4"/>
      <c r="ND271" s="4"/>
      <c r="NE271" s="4"/>
      <c r="NF271" s="4"/>
      <c r="NG271" s="4"/>
      <c r="NH271" s="4"/>
      <c r="NI271" s="4"/>
      <c r="NJ271" s="4"/>
      <c r="NK271" s="4"/>
      <c r="NL271" s="4"/>
      <c r="NM271" s="4"/>
      <c r="NN271" s="4"/>
      <c r="NO271" s="4"/>
      <c r="NP271" s="4"/>
      <c r="NQ271" s="4"/>
      <c r="NR271" s="4"/>
      <c r="NS271" s="4"/>
      <c r="NT271" s="4"/>
      <c r="NU271" s="4"/>
      <c r="NV271" s="4"/>
      <c r="NW271" s="4"/>
      <c r="NX271" s="4"/>
      <c r="NY271" s="4"/>
      <c r="NZ271" s="4"/>
      <c r="OA271" s="4"/>
      <c r="OB271" s="4"/>
      <c r="OC271" s="4"/>
      <c r="OD271" s="4"/>
      <c r="OE271" s="4"/>
      <c r="OF271" s="4"/>
      <c r="OG271" s="4"/>
      <c r="OH271" s="4"/>
      <c r="OI271" s="4"/>
      <c r="OJ271" s="4"/>
      <c r="OK271" s="4"/>
      <c r="OL271" s="4"/>
      <c r="OM271" s="4"/>
      <c r="ON271" s="4"/>
      <c r="OO271" s="4"/>
      <c r="OP271" s="4"/>
      <c r="OQ271" s="4"/>
      <c r="OR271" s="4"/>
      <c r="OS271" s="4"/>
      <c r="OT271" s="4"/>
      <c r="OU271" s="4"/>
      <c r="OV271" s="4"/>
      <c r="OW271" s="4"/>
      <c r="OX271" s="4"/>
      <c r="OY271" s="4"/>
      <c r="OZ271" s="4"/>
      <c r="PA271" s="4"/>
      <c r="PB271" s="4"/>
      <c r="PC271" s="4"/>
      <c r="PD271" s="4"/>
      <c r="PE271" s="4"/>
      <c r="PF271" s="4"/>
      <c r="PG271" s="4"/>
      <c r="PH271" s="4"/>
      <c r="PI271" s="4"/>
      <c r="PJ271" s="4"/>
      <c r="PK271" s="4"/>
      <c r="PL271" s="4"/>
      <c r="PM271" s="4"/>
      <c r="PN271" s="4"/>
      <c r="PO271" s="4"/>
      <c r="PP271" s="4"/>
      <c r="PQ271" s="4"/>
      <c r="PR271" s="4"/>
      <c r="PS271" s="4"/>
      <c r="PT271" s="4"/>
      <c r="PU271" s="4"/>
      <c r="PV271" s="4"/>
      <c r="PW271" s="4"/>
      <c r="PX271" s="4"/>
      <c r="PY271" s="4"/>
      <c r="PZ271" s="4"/>
      <c r="QA271" s="4"/>
      <c r="QB271" s="4"/>
      <c r="QC271" s="4"/>
      <c r="QD271" s="4"/>
      <c r="QE271" s="4"/>
      <c r="QF271" s="4"/>
      <c r="QG271" s="4"/>
      <c r="QH271" s="4"/>
      <c r="QI271" s="4"/>
      <c r="QJ271" s="4"/>
      <c r="QK271" s="4"/>
      <c r="QL271" s="4"/>
      <c r="QM271" s="4"/>
      <c r="QN271" s="4"/>
      <c r="QO271" s="4"/>
      <c r="QP271" s="4"/>
      <c r="QQ271" s="4"/>
      <c r="QR271" s="4"/>
      <c r="QS271" s="4"/>
      <c r="QT271" s="4"/>
      <c r="QU271" s="4"/>
      <c r="QV271" s="4"/>
      <c r="QW271" s="4"/>
      <c r="QX271" s="4"/>
      <c r="QY271" s="4"/>
      <c r="QZ271" s="4"/>
      <c r="RA271" s="4"/>
      <c r="RB271" s="4"/>
      <c r="RC271" s="4"/>
      <c r="RD271" s="4"/>
      <c r="RE271" s="4"/>
      <c r="RF271" s="4"/>
      <c r="RG271" s="4"/>
      <c r="RH271" s="4"/>
      <c r="RI271" s="4"/>
      <c r="RJ271" s="4"/>
      <c r="RK271" s="4"/>
      <c r="RL271" s="4"/>
      <c r="RM271" s="4"/>
      <c r="RN271" s="4"/>
      <c r="RO271" s="4"/>
      <c r="RP271" s="4"/>
      <c r="RQ271" s="4"/>
      <c r="RR271" s="4"/>
      <c r="RS271" s="4"/>
      <c r="RT271" s="4"/>
      <c r="RU271" s="4"/>
      <c r="RV271" s="4"/>
      <c r="RW271" s="4"/>
      <c r="RX271" s="4"/>
      <c r="RY271" s="4"/>
      <c r="RZ271" s="4"/>
      <c r="SA271" s="4"/>
      <c r="SB271" s="4"/>
      <c r="SC271" s="4"/>
      <c r="SD271" s="4"/>
      <c r="SE271" s="4"/>
      <c r="SF271" s="4"/>
      <c r="SG271" s="4"/>
      <c r="SH271" s="4"/>
      <c r="SI271" s="4"/>
      <c r="SJ271" s="4"/>
      <c r="SK271" s="4"/>
      <c r="SL271" s="4"/>
      <c r="SM271" s="4"/>
      <c r="SN271" s="4"/>
      <c r="SO271" s="4"/>
      <c r="SP271" s="4"/>
      <c r="SQ271" s="4"/>
      <c r="SR271" s="4"/>
      <c r="SS271" s="4"/>
      <c r="ST271" s="4"/>
      <c r="SU271" s="4"/>
      <c r="SV271" s="4"/>
      <c r="SW271" s="4"/>
      <c r="SX271" s="4"/>
      <c r="SY271" s="4"/>
      <c r="SZ271" s="4"/>
      <c r="TA271" s="4"/>
      <c r="TB271" s="4"/>
      <c r="TC271" s="4"/>
      <c r="TD271" s="4"/>
      <c r="TE271" s="4"/>
      <c r="TF271" s="4"/>
      <c r="TG271" s="4"/>
      <c r="TH271" s="4"/>
      <c r="TI271" s="4"/>
      <c r="TJ271" s="4"/>
      <c r="TK271" s="4"/>
      <c r="TL271" s="4"/>
      <c r="TM271" s="4"/>
      <c r="TN271" s="4"/>
      <c r="TO271" s="4"/>
      <c r="TP271" s="4"/>
      <c r="TQ271" s="4"/>
      <c r="TR271" s="4"/>
      <c r="TS271" s="4"/>
      <c r="TT271" s="4"/>
      <c r="TU271" s="4"/>
      <c r="TV271" s="4"/>
      <c r="TW271" s="4"/>
      <c r="TX271" s="4"/>
      <c r="TY271" s="4"/>
      <c r="TZ271" s="4"/>
      <c r="UA271" s="4"/>
      <c r="UB271" s="4"/>
      <c r="UC271" s="4"/>
      <c r="UD271" s="4"/>
      <c r="UE271" s="4"/>
      <c r="UF271" s="4"/>
      <c r="UG271" s="4"/>
      <c r="UH271" s="4"/>
      <c r="UI271" s="4"/>
      <c r="UJ271" s="4"/>
      <c r="UK271" s="4"/>
      <c r="UL271" s="4"/>
      <c r="UM271" s="4"/>
      <c r="UN271" s="4"/>
      <c r="UO271" s="4"/>
      <c r="UP271" s="4"/>
      <c r="UQ271" s="4"/>
      <c r="UR271" s="4"/>
      <c r="US271" s="4"/>
      <c r="UT271" s="4"/>
      <c r="UU271" s="4"/>
      <c r="UV271" s="4"/>
      <c r="UW271" s="4"/>
      <c r="UX271" s="4"/>
      <c r="UY271" s="4"/>
      <c r="UZ271" s="4"/>
      <c r="VA271" s="4"/>
      <c r="VB271" s="4"/>
      <c r="VC271" s="4"/>
      <c r="VD271" s="4"/>
      <c r="VE271" s="4"/>
      <c r="VF271" s="4"/>
      <c r="VG271" s="4"/>
      <c r="VH271" s="4"/>
      <c r="VI271" s="4"/>
      <c r="VJ271" s="4"/>
      <c r="VK271" s="4"/>
      <c r="VL271" s="4"/>
      <c r="VM271" s="4"/>
      <c r="VN271" s="4"/>
      <c r="VO271" s="4"/>
      <c r="VP271" s="4"/>
      <c r="VQ271" s="4"/>
      <c r="VR271" s="4"/>
      <c r="VS271" s="4"/>
      <c r="VT271" s="4"/>
      <c r="VU271" s="4"/>
      <c r="VV271" s="4"/>
      <c r="VW271" s="4"/>
      <c r="VX271" s="4"/>
      <c r="VY271" s="4"/>
      <c r="VZ271" s="4"/>
      <c r="WA271" s="4"/>
      <c r="WB271" s="4"/>
      <c r="WC271" s="4"/>
      <c r="WD271" s="4"/>
      <c r="WE271" s="4"/>
      <c r="WF271" s="4"/>
      <c r="WG271" s="4"/>
      <c r="WH271" s="4"/>
      <c r="WI271" s="4"/>
      <c r="WJ271" s="4"/>
      <c r="WK271" s="4"/>
      <c r="WL271" s="4"/>
      <c r="WM271" s="4"/>
      <c r="WN271" s="4"/>
      <c r="WO271" s="4"/>
      <c r="WP271" s="4"/>
      <c r="WQ271" s="4"/>
      <c r="WR271" s="4"/>
      <c r="WS271" s="4"/>
      <c r="WT271" s="4"/>
      <c r="WU271" s="4"/>
      <c r="WV271" s="4"/>
      <c r="WW271" s="4"/>
      <c r="WX271" s="4"/>
      <c r="WY271" s="4"/>
      <c r="WZ271" s="4"/>
      <c r="XA271" s="4"/>
      <c r="XB271" s="4"/>
      <c r="XC271" s="4"/>
      <c r="XD271" s="4"/>
      <c r="XE271" s="4"/>
      <c r="XF271" s="4"/>
      <c r="XG271" s="4"/>
      <c r="XH271" s="4"/>
      <c r="XI271" s="4"/>
      <c r="XJ271" s="4"/>
      <c r="XK271" s="4"/>
      <c r="XL271" s="4"/>
      <c r="XM271" s="4"/>
      <c r="XN271" s="4"/>
      <c r="XO271" s="4"/>
      <c r="XP271" s="4"/>
      <c r="XQ271" s="4"/>
      <c r="XR271" s="4"/>
      <c r="XS271" s="4"/>
      <c r="XT271" s="4"/>
      <c r="XU271" s="4"/>
      <c r="XV271" s="4"/>
      <c r="XW271" s="4"/>
      <c r="XX271" s="4"/>
      <c r="XY271" s="4"/>
      <c r="XZ271" s="4"/>
      <c r="YA271" s="4"/>
      <c r="YB271" s="4"/>
      <c r="YC271" s="4"/>
      <c r="YD271" s="4"/>
      <c r="YE271" s="4"/>
      <c r="YF271" s="4"/>
      <c r="YG271" s="4"/>
      <c r="YH271" s="4"/>
      <c r="YI271" s="4"/>
      <c r="YJ271" s="4"/>
      <c r="YK271" s="4"/>
      <c r="YL271" s="4"/>
      <c r="YM271" s="4"/>
      <c r="YN271" s="4"/>
      <c r="YO271" s="4"/>
      <c r="YP271" s="4"/>
      <c r="YQ271" s="4"/>
      <c r="YR271" s="4"/>
      <c r="YS271" s="4"/>
      <c r="YT271" s="4"/>
      <c r="YU271" s="4"/>
      <c r="YV271" s="4"/>
      <c r="YW271" s="4"/>
      <c r="YX271" s="4"/>
      <c r="YY271" s="4"/>
      <c r="YZ271" s="4"/>
      <c r="ZA271" s="4"/>
      <c r="ZB271" s="4"/>
      <c r="ZC271" s="4"/>
      <c r="ZD271" s="4"/>
      <c r="ZE271" s="4"/>
      <c r="ZF271" s="4"/>
      <c r="ZG271" s="4"/>
      <c r="ZH271" s="4"/>
      <c r="ZI271" s="4"/>
      <c r="ZJ271" s="4"/>
      <c r="ZK271" s="4"/>
      <c r="ZL271" s="4"/>
      <c r="ZM271" s="4"/>
      <c r="ZN271" s="4"/>
      <c r="ZO271" s="4"/>
      <c r="ZP271" s="4"/>
      <c r="ZQ271" s="4"/>
      <c r="ZR271" s="4"/>
      <c r="ZS271" s="4"/>
      <c r="ZT271" s="4"/>
      <c r="ZU271" s="4"/>
      <c r="ZV271" s="4"/>
      <c r="ZW271" s="4"/>
      <c r="ZX271" s="4"/>
      <c r="ZY271" s="4"/>
      <c r="ZZ271" s="4"/>
      <c r="AAA271" s="4"/>
      <c r="AAB271" s="4"/>
      <c r="AAC271" s="4"/>
      <c r="AAD271" s="4"/>
      <c r="AAE271" s="4"/>
      <c r="AAF271" s="4"/>
      <c r="AAG271" s="4"/>
      <c r="AAH271" s="4"/>
      <c r="AAI271" s="4"/>
      <c r="AAJ271" s="4"/>
      <c r="AAK271" s="4"/>
      <c r="AAL271" s="4"/>
      <c r="AAM271" s="4"/>
      <c r="AAN271" s="4"/>
      <c r="AAO271" s="4"/>
      <c r="AAP271" s="4"/>
      <c r="AAQ271" s="4"/>
      <c r="AAR271" s="4"/>
      <c r="AAS271" s="4"/>
      <c r="AAT271" s="4"/>
      <c r="AAU271" s="4"/>
      <c r="AAV271" s="4"/>
      <c r="AAW271" s="4"/>
      <c r="AAX271" s="4"/>
      <c r="AAY271" s="4"/>
      <c r="AAZ271" s="4"/>
      <c r="ABA271" s="4"/>
      <c r="ABB271" s="4"/>
      <c r="ABC271" s="4"/>
      <c r="ABD271" s="4"/>
      <c r="ABE271" s="4"/>
      <c r="ABF271" s="4"/>
      <c r="ABG271" s="4"/>
      <c r="ABH271" s="4"/>
      <c r="ABI271" s="4"/>
      <c r="ABJ271" s="4"/>
      <c r="ABK271" s="4"/>
      <c r="ABL271" s="4"/>
      <c r="ABM271" s="4"/>
      <c r="ABN271" s="4"/>
      <c r="ABO271" s="4"/>
      <c r="ABP271" s="4"/>
      <c r="ABQ271" s="4"/>
      <c r="ABR271" s="4"/>
      <c r="ABS271" s="4"/>
      <c r="ABT271" s="4"/>
      <c r="ABU271" s="4"/>
      <c r="ABV271" s="4"/>
      <c r="ABW271" s="4"/>
      <c r="ABX271" s="4"/>
      <c r="ABY271" s="4"/>
      <c r="ABZ271" s="4"/>
      <c r="ACA271" s="4"/>
      <c r="ACB271" s="4"/>
      <c r="ACC271" s="4"/>
      <c r="ACD271" s="4"/>
      <c r="ACE271" s="4"/>
      <c r="ACF271" s="4"/>
      <c r="ACG271" s="4"/>
      <c r="ACH271" s="4"/>
      <c r="ACI271" s="4"/>
      <c r="ACJ271" s="4"/>
      <c r="ACK271" s="4"/>
      <c r="ACL271" s="4"/>
      <c r="ACM271" s="4"/>
      <c r="ACN271" s="4"/>
      <c r="ACO271" s="4"/>
      <c r="ACP271" s="4"/>
      <c r="ACQ271" s="4"/>
      <c r="ACR271" s="4"/>
      <c r="ACS271" s="4"/>
      <c r="ACT271" s="4"/>
      <c r="ACU271" s="4"/>
      <c r="ACV271" s="4"/>
      <c r="ACW271" s="4"/>
      <c r="ACX271" s="4"/>
      <c r="ACY271" s="4"/>
      <c r="ACZ271" s="4"/>
      <c r="ADA271" s="4"/>
      <c r="ADB271" s="4"/>
      <c r="ADC271" s="4"/>
      <c r="ADD271" s="4"/>
      <c r="ADE271" s="4"/>
      <c r="ADF271" s="4"/>
      <c r="ADG271" s="4"/>
      <c r="ADH271" s="4"/>
      <c r="ADI271" s="4"/>
      <c r="ADJ271" s="4"/>
      <c r="ADK271" s="4"/>
      <c r="ADL271" s="4"/>
      <c r="ADM271" s="4"/>
      <c r="ADN271" s="4"/>
      <c r="ADO271" s="4"/>
      <c r="ADP271" s="4"/>
      <c r="ADQ271" s="4"/>
      <c r="ADR271" s="4"/>
      <c r="ADS271" s="4"/>
      <c r="ADT271" s="4"/>
      <c r="ADU271" s="4"/>
      <c r="ADV271" s="4"/>
      <c r="ADW271" s="4"/>
      <c r="ADX271" s="4"/>
      <c r="ADY271" s="4"/>
      <c r="ADZ271" s="4"/>
      <c r="AEA271" s="4"/>
      <c r="AEB271" s="4"/>
      <c r="AEC271" s="4"/>
      <c r="AED271" s="4"/>
      <c r="AEE271" s="4"/>
      <c r="AEF271" s="4"/>
      <c r="AEG271" s="4"/>
      <c r="AEH271" s="4"/>
      <c r="AEI271" s="4"/>
      <c r="AEJ271" s="4"/>
      <c r="AEK271" s="4"/>
      <c r="AEL271" s="4"/>
      <c r="AEM271" s="4"/>
      <c r="AEN271" s="4"/>
      <c r="AEO271" s="4"/>
      <c r="AEP271" s="4"/>
      <c r="AEQ271" s="4"/>
      <c r="AER271" s="4"/>
      <c r="AES271" s="4"/>
      <c r="AET271" s="4"/>
      <c r="AEU271" s="4"/>
      <c r="AEV271" s="4"/>
    </row>
    <row r="272" spans="1:828" s="49" customFormat="1" ht="32.25" customHeight="1" x14ac:dyDescent="0.2">
      <c r="A272" s="85"/>
      <c r="B272" s="87"/>
      <c r="C272" s="73"/>
      <c r="D272" s="73"/>
      <c r="E272" s="53" t="s">
        <v>326</v>
      </c>
      <c r="F272" s="57"/>
      <c r="G272" s="57">
        <v>2</v>
      </c>
      <c r="H272" s="67"/>
      <c r="I272" s="73"/>
      <c r="J272" s="50"/>
      <c r="K272" s="51"/>
      <c r="L272" s="52"/>
      <c r="M272" s="50"/>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c r="CZ272" s="4"/>
      <c r="DA272" s="4"/>
      <c r="DB272" s="4"/>
      <c r="DC272" s="4"/>
      <c r="DD272" s="4"/>
      <c r="DE272" s="4"/>
      <c r="DF272" s="4"/>
      <c r="DG272" s="4"/>
      <c r="DH272" s="4"/>
      <c r="DI272" s="4"/>
      <c r="DJ272" s="4"/>
      <c r="DK272" s="4"/>
      <c r="DL272" s="4"/>
      <c r="DM272" s="4"/>
      <c r="DN272" s="4"/>
      <c r="DO272" s="4"/>
      <c r="DP272" s="4"/>
      <c r="DQ272" s="4"/>
      <c r="DR272" s="4"/>
      <c r="DS272" s="4"/>
      <c r="DT272" s="4"/>
      <c r="DU272" s="4"/>
      <c r="DV272" s="4"/>
      <c r="DW272" s="4"/>
      <c r="DX272" s="4"/>
      <c r="DY272" s="4"/>
      <c r="DZ272" s="4"/>
      <c r="EA272" s="4"/>
      <c r="EB272" s="4"/>
      <c r="EC272" s="4"/>
      <c r="ED272" s="4"/>
      <c r="EE272" s="4"/>
      <c r="EF272" s="4"/>
      <c r="EG272" s="4"/>
      <c r="EH272" s="4"/>
      <c r="EI272" s="4"/>
      <c r="EJ272" s="4"/>
      <c r="EK272" s="4"/>
      <c r="EL272" s="4"/>
      <c r="EM272" s="4"/>
      <c r="EN272" s="4"/>
      <c r="EO272" s="4"/>
      <c r="EP272" s="4"/>
      <c r="EQ272" s="4"/>
      <c r="ER272" s="4"/>
      <c r="ES272" s="4"/>
      <c r="ET272" s="4"/>
      <c r="EU272" s="4"/>
      <c r="EV272" s="4"/>
      <c r="EW272" s="4"/>
      <c r="EX272" s="4"/>
      <c r="EY272" s="4"/>
      <c r="EZ272" s="4"/>
      <c r="FA272" s="4"/>
      <c r="FB272" s="4"/>
      <c r="FC272" s="4"/>
      <c r="FD272" s="4"/>
      <c r="FE272" s="4"/>
      <c r="FF272" s="4"/>
      <c r="FG272" s="4"/>
      <c r="FH272" s="4"/>
      <c r="FI272" s="4"/>
      <c r="FJ272" s="4"/>
      <c r="FK272" s="4"/>
      <c r="FL272" s="4"/>
      <c r="FM272" s="4"/>
      <c r="FN272" s="4"/>
      <c r="FO272" s="4"/>
      <c r="FP272" s="4"/>
      <c r="FQ272" s="4"/>
      <c r="FR272" s="4"/>
      <c r="FS272" s="4"/>
      <c r="FT272" s="4"/>
      <c r="FU272" s="4"/>
      <c r="FV272" s="4"/>
      <c r="FW272" s="4"/>
      <c r="FX272" s="4"/>
      <c r="FY272" s="4"/>
      <c r="FZ272" s="4"/>
      <c r="GA272" s="4"/>
      <c r="GB272" s="4"/>
      <c r="GC272" s="4"/>
      <c r="GD272" s="4"/>
      <c r="GE272" s="4"/>
      <c r="GF272" s="4"/>
      <c r="GG272" s="4"/>
      <c r="GH272" s="4"/>
      <c r="GI272" s="4"/>
      <c r="GJ272" s="4"/>
      <c r="GK272" s="4"/>
      <c r="GL272" s="4"/>
      <c r="GM272" s="4"/>
      <c r="GN272" s="4"/>
      <c r="GO272" s="4"/>
      <c r="GP272" s="4"/>
      <c r="GQ272" s="4"/>
      <c r="GR272" s="4"/>
      <c r="GS272" s="4"/>
      <c r="GT272" s="4"/>
      <c r="GU272" s="4"/>
      <c r="GV272" s="4"/>
      <c r="GW272" s="4"/>
      <c r="GX272" s="4"/>
      <c r="GY272" s="4"/>
      <c r="GZ272" s="4"/>
      <c r="HA272" s="4"/>
      <c r="HB272" s="4"/>
      <c r="HC272" s="4"/>
      <c r="HD272" s="4"/>
      <c r="HE272" s="4"/>
      <c r="HF272" s="4"/>
      <c r="HG272" s="4"/>
      <c r="HH272" s="4"/>
      <c r="HI272" s="4"/>
      <c r="HJ272" s="4"/>
      <c r="HK272" s="4"/>
      <c r="HL272" s="4"/>
      <c r="HM272" s="4"/>
      <c r="HN272" s="4"/>
      <c r="HO272" s="4"/>
      <c r="HP272" s="4"/>
      <c r="HQ272" s="4"/>
      <c r="HR272" s="4"/>
      <c r="HS272" s="4"/>
      <c r="HT272" s="4"/>
      <c r="HU272" s="4"/>
      <c r="HV272" s="4"/>
      <c r="HW272" s="4"/>
      <c r="HX272" s="4"/>
      <c r="HY272" s="4"/>
      <c r="HZ272" s="4"/>
      <c r="IA272" s="4"/>
      <c r="IB272" s="4"/>
      <c r="IC272" s="4"/>
      <c r="ID272" s="4"/>
      <c r="IE272" s="4"/>
      <c r="IF272" s="4"/>
      <c r="IG272" s="4"/>
      <c r="IH272" s="4"/>
      <c r="II272" s="4"/>
      <c r="IJ272" s="4"/>
      <c r="IK272" s="4"/>
      <c r="IL272" s="4"/>
      <c r="IM272" s="4"/>
      <c r="IN272" s="4"/>
      <c r="IO272" s="4"/>
      <c r="IP272" s="4"/>
      <c r="IQ272" s="4"/>
      <c r="IR272" s="4"/>
      <c r="IS272" s="4"/>
      <c r="IT272" s="4"/>
      <c r="IU272" s="4"/>
      <c r="IV272" s="4"/>
      <c r="IW272" s="4"/>
      <c r="IX272" s="4"/>
      <c r="IY272" s="4"/>
      <c r="IZ272" s="4"/>
      <c r="JA272" s="4"/>
      <c r="JB272" s="4"/>
      <c r="JC272" s="4"/>
      <c r="JD272" s="4"/>
      <c r="JE272" s="4"/>
      <c r="JF272" s="4"/>
      <c r="JG272" s="4"/>
      <c r="JH272" s="4"/>
      <c r="JI272" s="4"/>
      <c r="JJ272" s="4"/>
      <c r="JK272" s="4"/>
      <c r="JL272" s="4"/>
      <c r="JM272" s="4"/>
      <c r="JN272" s="4"/>
      <c r="JO272" s="4"/>
      <c r="JP272" s="4"/>
      <c r="JQ272" s="4"/>
      <c r="JR272" s="4"/>
      <c r="JS272" s="4"/>
      <c r="JT272" s="4"/>
      <c r="JU272" s="4"/>
      <c r="JV272" s="4"/>
      <c r="JW272" s="4"/>
      <c r="JX272" s="4"/>
      <c r="JY272" s="4"/>
      <c r="JZ272" s="4"/>
      <c r="KA272" s="4"/>
      <c r="KB272" s="4"/>
      <c r="KC272" s="4"/>
      <c r="KD272" s="4"/>
      <c r="KE272" s="4"/>
      <c r="KF272" s="4"/>
      <c r="KG272" s="4"/>
      <c r="KH272" s="4"/>
      <c r="KI272" s="4"/>
      <c r="KJ272" s="4"/>
      <c r="KK272" s="4"/>
      <c r="KL272" s="4"/>
      <c r="KM272" s="4"/>
      <c r="KN272" s="4"/>
      <c r="KO272" s="4"/>
      <c r="KP272" s="4"/>
      <c r="KQ272" s="4"/>
      <c r="KR272" s="4"/>
      <c r="KS272" s="4"/>
      <c r="KT272" s="4"/>
      <c r="KU272" s="4"/>
      <c r="KV272" s="4"/>
      <c r="KW272" s="4"/>
      <c r="KX272" s="4"/>
      <c r="KY272" s="4"/>
      <c r="KZ272" s="4"/>
      <c r="LA272" s="4"/>
      <c r="LB272" s="4"/>
      <c r="LC272" s="4"/>
      <c r="LD272" s="4"/>
      <c r="LE272" s="4"/>
      <c r="LF272" s="4"/>
      <c r="LG272" s="4"/>
      <c r="LH272" s="4"/>
      <c r="LI272" s="4"/>
      <c r="LJ272" s="4"/>
      <c r="LK272" s="4"/>
      <c r="LL272" s="4"/>
      <c r="LM272" s="4"/>
      <c r="LN272" s="4"/>
      <c r="LO272" s="4"/>
      <c r="LP272" s="4"/>
      <c r="LQ272" s="4"/>
      <c r="LR272" s="4"/>
      <c r="LS272" s="4"/>
      <c r="LT272" s="4"/>
      <c r="LU272" s="4"/>
      <c r="LV272" s="4"/>
      <c r="LW272" s="4"/>
      <c r="LX272" s="4"/>
      <c r="LY272" s="4"/>
      <c r="LZ272" s="4"/>
      <c r="MA272" s="4"/>
      <c r="MB272" s="4"/>
      <c r="MC272" s="4"/>
      <c r="MD272" s="4"/>
      <c r="ME272" s="4"/>
      <c r="MF272" s="4"/>
      <c r="MG272" s="4"/>
      <c r="MH272" s="4"/>
      <c r="MI272" s="4"/>
      <c r="MJ272" s="4"/>
      <c r="MK272" s="4"/>
      <c r="ML272" s="4"/>
      <c r="MM272" s="4"/>
      <c r="MN272" s="4"/>
      <c r="MO272" s="4"/>
      <c r="MP272" s="4"/>
      <c r="MQ272" s="4"/>
      <c r="MR272" s="4"/>
      <c r="MS272" s="4"/>
      <c r="MT272" s="4"/>
      <c r="MU272" s="4"/>
      <c r="MV272" s="4"/>
      <c r="MW272" s="4"/>
      <c r="MX272" s="4"/>
      <c r="MY272" s="4"/>
      <c r="MZ272" s="4"/>
      <c r="NA272" s="4"/>
      <c r="NB272" s="4"/>
      <c r="NC272" s="4"/>
      <c r="ND272" s="4"/>
      <c r="NE272" s="4"/>
      <c r="NF272" s="4"/>
      <c r="NG272" s="4"/>
      <c r="NH272" s="4"/>
      <c r="NI272" s="4"/>
      <c r="NJ272" s="4"/>
      <c r="NK272" s="4"/>
      <c r="NL272" s="4"/>
      <c r="NM272" s="4"/>
      <c r="NN272" s="4"/>
      <c r="NO272" s="4"/>
      <c r="NP272" s="4"/>
      <c r="NQ272" s="4"/>
      <c r="NR272" s="4"/>
      <c r="NS272" s="4"/>
      <c r="NT272" s="4"/>
      <c r="NU272" s="4"/>
      <c r="NV272" s="4"/>
      <c r="NW272" s="4"/>
      <c r="NX272" s="4"/>
      <c r="NY272" s="4"/>
      <c r="NZ272" s="4"/>
      <c r="OA272" s="4"/>
      <c r="OB272" s="4"/>
      <c r="OC272" s="4"/>
      <c r="OD272" s="4"/>
      <c r="OE272" s="4"/>
      <c r="OF272" s="4"/>
      <c r="OG272" s="4"/>
      <c r="OH272" s="4"/>
      <c r="OI272" s="4"/>
      <c r="OJ272" s="4"/>
      <c r="OK272" s="4"/>
      <c r="OL272" s="4"/>
      <c r="OM272" s="4"/>
      <c r="ON272" s="4"/>
      <c r="OO272" s="4"/>
      <c r="OP272" s="4"/>
      <c r="OQ272" s="4"/>
      <c r="OR272" s="4"/>
      <c r="OS272" s="4"/>
      <c r="OT272" s="4"/>
      <c r="OU272" s="4"/>
      <c r="OV272" s="4"/>
      <c r="OW272" s="4"/>
      <c r="OX272" s="4"/>
      <c r="OY272" s="4"/>
      <c r="OZ272" s="4"/>
      <c r="PA272" s="4"/>
      <c r="PB272" s="4"/>
      <c r="PC272" s="4"/>
      <c r="PD272" s="4"/>
      <c r="PE272" s="4"/>
      <c r="PF272" s="4"/>
      <c r="PG272" s="4"/>
      <c r="PH272" s="4"/>
      <c r="PI272" s="4"/>
      <c r="PJ272" s="4"/>
      <c r="PK272" s="4"/>
      <c r="PL272" s="4"/>
      <c r="PM272" s="4"/>
      <c r="PN272" s="4"/>
      <c r="PO272" s="4"/>
      <c r="PP272" s="4"/>
      <c r="PQ272" s="4"/>
      <c r="PR272" s="4"/>
      <c r="PS272" s="4"/>
      <c r="PT272" s="4"/>
      <c r="PU272" s="4"/>
      <c r="PV272" s="4"/>
      <c r="PW272" s="4"/>
      <c r="PX272" s="4"/>
      <c r="PY272" s="4"/>
      <c r="PZ272" s="4"/>
      <c r="QA272" s="4"/>
      <c r="QB272" s="4"/>
      <c r="QC272" s="4"/>
      <c r="QD272" s="4"/>
      <c r="QE272" s="4"/>
      <c r="QF272" s="4"/>
      <c r="QG272" s="4"/>
      <c r="QH272" s="4"/>
      <c r="QI272" s="4"/>
      <c r="QJ272" s="4"/>
      <c r="QK272" s="4"/>
      <c r="QL272" s="4"/>
      <c r="QM272" s="4"/>
      <c r="QN272" s="4"/>
      <c r="QO272" s="4"/>
      <c r="QP272" s="4"/>
      <c r="QQ272" s="4"/>
      <c r="QR272" s="4"/>
      <c r="QS272" s="4"/>
      <c r="QT272" s="4"/>
      <c r="QU272" s="4"/>
      <c r="QV272" s="4"/>
      <c r="QW272" s="4"/>
      <c r="QX272" s="4"/>
      <c r="QY272" s="4"/>
      <c r="QZ272" s="4"/>
      <c r="RA272" s="4"/>
      <c r="RB272" s="4"/>
      <c r="RC272" s="4"/>
      <c r="RD272" s="4"/>
      <c r="RE272" s="4"/>
      <c r="RF272" s="4"/>
      <c r="RG272" s="4"/>
      <c r="RH272" s="4"/>
      <c r="RI272" s="4"/>
      <c r="RJ272" s="4"/>
      <c r="RK272" s="4"/>
      <c r="RL272" s="4"/>
      <c r="RM272" s="4"/>
      <c r="RN272" s="4"/>
      <c r="RO272" s="4"/>
      <c r="RP272" s="4"/>
      <c r="RQ272" s="4"/>
      <c r="RR272" s="4"/>
      <c r="RS272" s="4"/>
      <c r="RT272" s="4"/>
      <c r="RU272" s="4"/>
      <c r="RV272" s="4"/>
      <c r="RW272" s="4"/>
      <c r="RX272" s="4"/>
      <c r="RY272" s="4"/>
      <c r="RZ272" s="4"/>
      <c r="SA272" s="4"/>
      <c r="SB272" s="4"/>
      <c r="SC272" s="4"/>
      <c r="SD272" s="4"/>
      <c r="SE272" s="4"/>
      <c r="SF272" s="4"/>
      <c r="SG272" s="4"/>
      <c r="SH272" s="4"/>
      <c r="SI272" s="4"/>
      <c r="SJ272" s="4"/>
      <c r="SK272" s="4"/>
      <c r="SL272" s="4"/>
      <c r="SM272" s="4"/>
      <c r="SN272" s="4"/>
      <c r="SO272" s="4"/>
      <c r="SP272" s="4"/>
      <c r="SQ272" s="4"/>
      <c r="SR272" s="4"/>
      <c r="SS272" s="4"/>
      <c r="ST272" s="4"/>
      <c r="SU272" s="4"/>
      <c r="SV272" s="4"/>
      <c r="SW272" s="4"/>
      <c r="SX272" s="4"/>
      <c r="SY272" s="4"/>
      <c r="SZ272" s="4"/>
      <c r="TA272" s="4"/>
      <c r="TB272" s="4"/>
      <c r="TC272" s="4"/>
      <c r="TD272" s="4"/>
      <c r="TE272" s="4"/>
      <c r="TF272" s="4"/>
      <c r="TG272" s="4"/>
      <c r="TH272" s="4"/>
      <c r="TI272" s="4"/>
      <c r="TJ272" s="4"/>
      <c r="TK272" s="4"/>
      <c r="TL272" s="4"/>
      <c r="TM272" s="4"/>
      <c r="TN272" s="4"/>
      <c r="TO272" s="4"/>
      <c r="TP272" s="4"/>
      <c r="TQ272" s="4"/>
      <c r="TR272" s="4"/>
      <c r="TS272" s="4"/>
      <c r="TT272" s="4"/>
      <c r="TU272" s="4"/>
      <c r="TV272" s="4"/>
      <c r="TW272" s="4"/>
      <c r="TX272" s="4"/>
      <c r="TY272" s="4"/>
      <c r="TZ272" s="4"/>
      <c r="UA272" s="4"/>
      <c r="UB272" s="4"/>
      <c r="UC272" s="4"/>
      <c r="UD272" s="4"/>
      <c r="UE272" s="4"/>
      <c r="UF272" s="4"/>
      <c r="UG272" s="4"/>
      <c r="UH272" s="4"/>
      <c r="UI272" s="4"/>
      <c r="UJ272" s="4"/>
      <c r="UK272" s="4"/>
      <c r="UL272" s="4"/>
      <c r="UM272" s="4"/>
      <c r="UN272" s="4"/>
      <c r="UO272" s="4"/>
      <c r="UP272" s="4"/>
      <c r="UQ272" s="4"/>
      <c r="UR272" s="4"/>
      <c r="US272" s="4"/>
      <c r="UT272" s="4"/>
      <c r="UU272" s="4"/>
      <c r="UV272" s="4"/>
      <c r="UW272" s="4"/>
      <c r="UX272" s="4"/>
      <c r="UY272" s="4"/>
      <c r="UZ272" s="4"/>
      <c r="VA272" s="4"/>
      <c r="VB272" s="4"/>
      <c r="VC272" s="4"/>
      <c r="VD272" s="4"/>
      <c r="VE272" s="4"/>
      <c r="VF272" s="4"/>
      <c r="VG272" s="4"/>
      <c r="VH272" s="4"/>
      <c r="VI272" s="4"/>
      <c r="VJ272" s="4"/>
      <c r="VK272" s="4"/>
      <c r="VL272" s="4"/>
      <c r="VM272" s="4"/>
      <c r="VN272" s="4"/>
      <c r="VO272" s="4"/>
      <c r="VP272" s="4"/>
      <c r="VQ272" s="4"/>
      <c r="VR272" s="4"/>
      <c r="VS272" s="4"/>
      <c r="VT272" s="4"/>
      <c r="VU272" s="4"/>
      <c r="VV272" s="4"/>
      <c r="VW272" s="4"/>
      <c r="VX272" s="4"/>
      <c r="VY272" s="4"/>
      <c r="VZ272" s="4"/>
      <c r="WA272" s="4"/>
      <c r="WB272" s="4"/>
      <c r="WC272" s="4"/>
      <c r="WD272" s="4"/>
      <c r="WE272" s="4"/>
      <c r="WF272" s="4"/>
      <c r="WG272" s="4"/>
      <c r="WH272" s="4"/>
      <c r="WI272" s="4"/>
      <c r="WJ272" s="4"/>
      <c r="WK272" s="4"/>
      <c r="WL272" s="4"/>
      <c r="WM272" s="4"/>
      <c r="WN272" s="4"/>
      <c r="WO272" s="4"/>
      <c r="WP272" s="4"/>
      <c r="WQ272" s="4"/>
      <c r="WR272" s="4"/>
      <c r="WS272" s="4"/>
      <c r="WT272" s="4"/>
      <c r="WU272" s="4"/>
      <c r="WV272" s="4"/>
      <c r="WW272" s="4"/>
      <c r="WX272" s="4"/>
      <c r="WY272" s="4"/>
      <c r="WZ272" s="4"/>
      <c r="XA272" s="4"/>
      <c r="XB272" s="4"/>
      <c r="XC272" s="4"/>
      <c r="XD272" s="4"/>
      <c r="XE272" s="4"/>
      <c r="XF272" s="4"/>
      <c r="XG272" s="4"/>
      <c r="XH272" s="4"/>
      <c r="XI272" s="4"/>
      <c r="XJ272" s="4"/>
      <c r="XK272" s="4"/>
      <c r="XL272" s="4"/>
      <c r="XM272" s="4"/>
      <c r="XN272" s="4"/>
      <c r="XO272" s="4"/>
      <c r="XP272" s="4"/>
      <c r="XQ272" s="4"/>
      <c r="XR272" s="4"/>
      <c r="XS272" s="4"/>
      <c r="XT272" s="4"/>
      <c r="XU272" s="4"/>
      <c r="XV272" s="4"/>
      <c r="XW272" s="4"/>
      <c r="XX272" s="4"/>
      <c r="XY272" s="4"/>
      <c r="XZ272" s="4"/>
      <c r="YA272" s="4"/>
      <c r="YB272" s="4"/>
      <c r="YC272" s="4"/>
      <c r="YD272" s="4"/>
      <c r="YE272" s="4"/>
      <c r="YF272" s="4"/>
      <c r="YG272" s="4"/>
      <c r="YH272" s="4"/>
      <c r="YI272" s="4"/>
      <c r="YJ272" s="4"/>
      <c r="YK272" s="4"/>
      <c r="YL272" s="4"/>
      <c r="YM272" s="4"/>
      <c r="YN272" s="4"/>
      <c r="YO272" s="4"/>
      <c r="YP272" s="4"/>
      <c r="YQ272" s="4"/>
      <c r="YR272" s="4"/>
      <c r="YS272" s="4"/>
      <c r="YT272" s="4"/>
      <c r="YU272" s="4"/>
      <c r="YV272" s="4"/>
      <c r="YW272" s="4"/>
      <c r="YX272" s="4"/>
      <c r="YY272" s="4"/>
      <c r="YZ272" s="4"/>
      <c r="ZA272" s="4"/>
      <c r="ZB272" s="4"/>
      <c r="ZC272" s="4"/>
      <c r="ZD272" s="4"/>
      <c r="ZE272" s="4"/>
      <c r="ZF272" s="4"/>
      <c r="ZG272" s="4"/>
      <c r="ZH272" s="4"/>
      <c r="ZI272" s="4"/>
      <c r="ZJ272" s="4"/>
      <c r="ZK272" s="4"/>
      <c r="ZL272" s="4"/>
      <c r="ZM272" s="4"/>
      <c r="ZN272" s="4"/>
      <c r="ZO272" s="4"/>
      <c r="ZP272" s="4"/>
      <c r="ZQ272" s="4"/>
      <c r="ZR272" s="4"/>
      <c r="ZS272" s="4"/>
      <c r="ZT272" s="4"/>
      <c r="ZU272" s="4"/>
      <c r="ZV272" s="4"/>
      <c r="ZW272" s="4"/>
      <c r="ZX272" s="4"/>
      <c r="ZY272" s="4"/>
      <c r="ZZ272" s="4"/>
      <c r="AAA272" s="4"/>
      <c r="AAB272" s="4"/>
      <c r="AAC272" s="4"/>
      <c r="AAD272" s="4"/>
      <c r="AAE272" s="4"/>
      <c r="AAF272" s="4"/>
      <c r="AAG272" s="4"/>
      <c r="AAH272" s="4"/>
      <c r="AAI272" s="4"/>
      <c r="AAJ272" s="4"/>
      <c r="AAK272" s="4"/>
      <c r="AAL272" s="4"/>
      <c r="AAM272" s="4"/>
      <c r="AAN272" s="4"/>
      <c r="AAO272" s="4"/>
      <c r="AAP272" s="4"/>
      <c r="AAQ272" s="4"/>
      <c r="AAR272" s="4"/>
      <c r="AAS272" s="4"/>
      <c r="AAT272" s="4"/>
      <c r="AAU272" s="4"/>
      <c r="AAV272" s="4"/>
      <c r="AAW272" s="4"/>
      <c r="AAX272" s="4"/>
      <c r="AAY272" s="4"/>
      <c r="AAZ272" s="4"/>
      <c r="ABA272" s="4"/>
      <c r="ABB272" s="4"/>
      <c r="ABC272" s="4"/>
      <c r="ABD272" s="4"/>
      <c r="ABE272" s="4"/>
      <c r="ABF272" s="4"/>
      <c r="ABG272" s="4"/>
      <c r="ABH272" s="4"/>
      <c r="ABI272" s="4"/>
      <c r="ABJ272" s="4"/>
      <c r="ABK272" s="4"/>
      <c r="ABL272" s="4"/>
      <c r="ABM272" s="4"/>
      <c r="ABN272" s="4"/>
      <c r="ABO272" s="4"/>
      <c r="ABP272" s="4"/>
      <c r="ABQ272" s="4"/>
      <c r="ABR272" s="4"/>
      <c r="ABS272" s="4"/>
      <c r="ABT272" s="4"/>
      <c r="ABU272" s="4"/>
      <c r="ABV272" s="4"/>
      <c r="ABW272" s="4"/>
      <c r="ABX272" s="4"/>
      <c r="ABY272" s="4"/>
      <c r="ABZ272" s="4"/>
      <c r="ACA272" s="4"/>
      <c r="ACB272" s="4"/>
      <c r="ACC272" s="4"/>
      <c r="ACD272" s="4"/>
      <c r="ACE272" s="4"/>
      <c r="ACF272" s="4"/>
      <c r="ACG272" s="4"/>
      <c r="ACH272" s="4"/>
      <c r="ACI272" s="4"/>
      <c r="ACJ272" s="4"/>
      <c r="ACK272" s="4"/>
      <c r="ACL272" s="4"/>
      <c r="ACM272" s="4"/>
      <c r="ACN272" s="4"/>
      <c r="ACO272" s="4"/>
      <c r="ACP272" s="4"/>
      <c r="ACQ272" s="4"/>
      <c r="ACR272" s="4"/>
      <c r="ACS272" s="4"/>
      <c r="ACT272" s="4"/>
      <c r="ACU272" s="4"/>
      <c r="ACV272" s="4"/>
      <c r="ACW272" s="4"/>
      <c r="ACX272" s="4"/>
      <c r="ACY272" s="4"/>
      <c r="ACZ272" s="4"/>
      <c r="ADA272" s="4"/>
      <c r="ADB272" s="4"/>
      <c r="ADC272" s="4"/>
      <c r="ADD272" s="4"/>
      <c r="ADE272" s="4"/>
      <c r="ADF272" s="4"/>
      <c r="ADG272" s="4"/>
      <c r="ADH272" s="4"/>
      <c r="ADI272" s="4"/>
      <c r="ADJ272" s="4"/>
      <c r="ADK272" s="4"/>
      <c r="ADL272" s="4"/>
      <c r="ADM272" s="4"/>
      <c r="ADN272" s="4"/>
      <c r="ADO272" s="4"/>
      <c r="ADP272" s="4"/>
      <c r="ADQ272" s="4"/>
      <c r="ADR272" s="4"/>
      <c r="ADS272" s="4"/>
      <c r="ADT272" s="4"/>
      <c r="ADU272" s="4"/>
      <c r="ADV272" s="4"/>
      <c r="ADW272" s="4"/>
      <c r="ADX272" s="4"/>
      <c r="ADY272" s="4"/>
      <c r="ADZ272" s="4"/>
      <c r="AEA272" s="4"/>
      <c r="AEB272" s="4"/>
      <c r="AEC272" s="4"/>
      <c r="AED272" s="4"/>
      <c r="AEE272" s="4"/>
      <c r="AEF272" s="4"/>
      <c r="AEG272" s="4"/>
      <c r="AEH272" s="4"/>
      <c r="AEI272" s="4"/>
      <c r="AEJ272" s="4"/>
      <c r="AEK272" s="4"/>
      <c r="AEL272" s="4"/>
      <c r="AEM272" s="4"/>
      <c r="AEN272" s="4"/>
      <c r="AEO272" s="4"/>
      <c r="AEP272" s="4"/>
      <c r="AEQ272" s="4"/>
      <c r="AER272" s="4"/>
      <c r="AES272" s="4"/>
      <c r="AET272" s="4"/>
      <c r="AEU272" s="4"/>
      <c r="AEV272" s="4"/>
    </row>
    <row r="273" spans="1:14" s="4" customFormat="1" ht="66" customHeight="1" x14ac:dyDescent="0.2">
      <c r="A273" s="81">
        <v>42</v>
      </c>
      <c r="B273" s="80" t="s">
        <v>295</v>
      </c>
      <c r="C273" s="73"/>
      <c r="D273" s="73"/>
      <c r="E273" s="53" t="s">
        <v>304</v>
      </c>
      <c r="F273" s="10"/>
      <c r="G273" s="73">
        <v>2</v>
      </c>
      <c r="H273" s="54"/>
      <c r="I273" s="73"/>
      <c r="J273" s="46"/>
      <c r="K273" s="43"/>
      <c r="L273" s="44"/>
      <c r="M273" s="46"/>
    </row>
    <row r="274" spans="1:14" ht="19.5" customHeight="1" x14ac:dyDescent="0.25">
      <c r="B274" s="4"/>
      <c r="C274" s="4"/>
      <c r="D274" s="4"/>
      <c r="I274" s="4"/>
      <c r="J274" s="4"/>
      <c r="K274" s="4"/>
      <c r="L274" s="4"/>
      <c r="M274" s="4"/>
      <c r="N274" s="4"/>
    </row>
    <row r="275" spans="1:14" ht="19.5" customHeight="1" x14ac:dyDescent="0.25">
      <c r="B275" s="4"/>
      <c r="C275" s="4"/>
      <c r="D275" s="4"/>
      <c r="I275" s="4"/>
      <c r="J275" s="4"/>
      <c r="K275" s="4"/>
      <c r="L275" s="4"/>
      <c r="M275" s="4"/>
      <c r="N275" s="4"/>
    </row>
    <row r="276" spans="1:14" ht="19.5" customHeight="1" x14ac:dyDescent="0.25">
      <c r="B276" s="4"/>
      <c r="C276" s="4"/>
      <c r="D276" s="4"/>
      <c r="I276" s="4"/>
      <c r="J276" s="4"/>
      <c r="K276" s="4"/>
      <c r="L276" s="4"/>
      <c r="M276" s="4"/>
      <c r="N276" s="4"/>
    </row>
    <row r="277" spans="1:14" ht="19.5" customHeight="1" x14ac:dyDescent="0.25">
      <c r="B277" s="4"/>
      <c r="C277" s="4"/>
      <c r="D277" s="4"/>
      <c r="I277" s="4"/>
      <c r="J277" s="4"/>
      <c r="K277" s="4"/>
      <c r="L277" s="4"/>
      <c r="M277" s="4"/>
      <c r="N277" s="4"/>
    </row>
    <row r="278" spans="1:14" ht="19.5" customHeight="1" x14ac:dyDescent="0.25">
      <c r="B278" s="4"/>
      <c r="C278" s="4"/>
      <c r="D278" s="4"/>
      <c r="I278" s="4"/>
      <c r="J278" s="4"/>
      <c r="K278" s="4"/>
      <c r="L278" s="4"/>
      <c r="M278" s="4"/>
      <c r="N278" s="4"/>
    </row>
    <row r="279" spans="1:14" ht="19.5" customHeight="1" x14ac:dyDescent="0.25">
      <c r="B279" s="4"/>
      <c r="C279" s="4"/>
      <c r="D279" s="4"/>
      <c r="I279" s="4"/>
      <c r="J279" s="4"/>
      <c r="K279" s="4"/>
      <c r="L279" s="4"/>
      <c r="M279" s="4"/>
      <c r="N279" s="4"/>
    </row>
    <row r="280" spans="1:14" ht="19.5" customHeight="1" x14ac:dyDescent="0.25">
      <c r="B280" s="4"/>
      <c r="C280" s="4"/>
      <c r="D280" s="4"/>
      <c r="I280" s="4"/>
      <c r="J280" s="4"/>
      <c r="K280" s="4"/>
      <c r="L280" s="4"/>
      <c r="M280" s="4"/>
      <c r="N280" s="4"/>
    </row>
    <row r="281" spans="1:14" ht="19.5" customHeight="1" x14ac:dyDescent="0.25">
      <c r="B281" s="4"/>
      <c r="C281" s="4"/>
      <c r="D281" s="4"/>
      <c r="I281" s="4"/>
      <c r="J281" s="4"/>
      <c r="K281" s="4"/>
      <c r="L281" s="4"/>
      <c r="M281" s="4"/>
      <c r="N281" s="4"/>
    </row>
    <row r="282" spans="1:14" ht="19.5" customHeight="1" x14ac:dyDescent="0.25">
      <c r="B282" s="4"/>
      <c r="C282" s="4"/>
      <c r="D282" s="4"/>
      <c r="I282" s="4"/>
      <c r="J282" s="4"/>
      <c r="K282" s="4"/>
      <c r="L282" s="4"/>
      <c r="M282" s="4"/>
      <c r="N282" s="4"/>
    </row>
    <row r="283" spans="1:14" ht="19.5" customHeight="1" x14ac:dyDescent="0.25">
      <c r="B283" s="4"/>
      <c r="C283" s="4"/>
      <c r="D283" s="4"/>
      <c r="I283" s="4"/>
      <c r="J283" s="4"/>
      <c r="K283" s="4"/>
      <c r="L283" s="4"/>
      <c r="M283" s="4"/>
      <c r="N283" s="4"/>
    </row>
    <row r="284" spans="1:14" ht="19.5" customHeight="1" x14ac:dyDescent="0.25">
      <c r="B284" s="4"/>
      <c r="C284" s="4"/>
      <c r="D284" s="4"/>
      <c r="I284" s="4"/>
      <c r="J284" s="4"/>
      <c r="K284" s="4"/>
      <c r="L284" s="4"/>
      <c r="M284" s="4"/>
      <c r="N284" s="4"/>
    </row>
    <row r="285" spans="1:14" ht="19.5" customHeight="1" x14ac:dyDescent="0.25">
      <c r="B285" s="4"/>
      <c r="C285" s="4"/>
      <c r="D285" s="4"/>
      <c r="I285" s="4"/>
      <c r="J285" s="4"/>
      <c r="K285" s="4"/>
      <c r="L285" s="4"/>
      <c r="M285" s="4"/>
      <c r="N285" s="4"/>
    </row>
    <row r="286" spans="1:14" ht="19.5" customHeight="1" x14ac:dyDescent="0.25">
      <c r="B286" s="4"/>
      <c r="C286" s="4"/>
      <c r="D286" s="4"/>
      <c r="I286" s="4"/>
      <c r="J286" s="4"/>
      <c r="K286" s="4"/>
      <c r="L286" s="4"/>
      <c r="M286" s="4"/>
      <c r="N286" s="4"/>
    </row>
    <row r="287" spans="1:14" ht="19.5" customHeight="1" x14ac:dyDescent="0.25">
      <c r="B287" s="4"/>
      <c r="C287" s="4"/>
      <c r="D287" s="4"/>
      <c r="I287" s="4"/>
      <c r="J287" s="4"/>
      <c r="K287" s="4"/>
      <c r="L287" s="4"/>
      <c r="M287" s="4"/>
      <c r="N287" s="4"/>
    </row>
    <row r="288" spans="1:14" ht="19.5" customHeight="1" x14ac:dyDescent="0.25">
      <c r="B288" s="4"/>
      <c r="C288" s="4"/>
      <c r="D288" s="4"/>
      <c r="I288" s="4"/>
      <c r="J288" s="4"/>
      <c r="K288" s="4"/>
      <c r="L288" s="4"/>
      <c r="M288" s="4"/>
      <c r="N288" s="4"/>
    </row>
    <row r="289" spans="2:14" ht="19.5" customHeight="1" x14ac:dyDescent="0.25">
      <c r="B289" s="4"/>
      <c r="C289" s="4"/>
      <c r="D289" s="4"/>
      <c r="I289" s="4"/>
      <c r="J289" s="4"/>
      <c r="K289" s="4"/>
      <c r="L289" s="4"/>
      <c r="M289" s="4"/>
      <c r="N289" s="4"/>
    </row>
    <row r="290" spans="2:14" ht="19.5" customHeight="1" x14ac:dyDescent="0.25">
      <c r="B290" s="4"/>
      <c r="C290" s="4"/>
      <c r="D290" s="4"/>
      <c r="I290" s="4"/>
      <c r="J290" s="4"/>
      <c r="K290" s="4"/>
      <c r="L290" s="4"/>
      <c r="M290" s="4"/>
      <c r="N290" s="4"/>
    </row>
    <row r="291" spans="2:14" ht="19.5" customHeight="1" x14ac:dyDescent="0.25">
      <c r="B291" s="4"/>
      <c r="C291" s="4"/>
      <c r="D291" s="4"/>
      <c r="I291" s="4"/>
      <c r="J291" s="4"/>
      <c r="K291" s="4"/>
      <c r="L291" s="4"/>
      <c r="M291" s="4"/>
      <c r="N291" s="4"/>
    </row>
    <row r="292" spans="2:14" ht="19.5" customHeight="1" x14ac:dyDescent="0.25">
      <c r="B292" s="4"/>
      <c r="C292" s="4"/>
      <c r="D292" s="4"/>
      <c r="I292" s="4"/>
      <c r="J292" s="4"/>
      <c r="K292" s="4"/>
      <c r="L292" s="4"/>
      <c r="M292" s="4"/>
      <c r="N292" s="4"/>
    </row>
    <row r="293" spans="2:14" ht="19.5" customHeight="1" x14ac:dyDescent="0.25">
      <c r="B293" s="4"/>
      <c r="C293" s="4"/>
      <c r="D293" s="4"/>
      <c r="I293" s="4"/>
      <c r="J293" s="4"/>
      <c r="K293" s="4"/>
      <c r="L293" s="4"/>
      <c r="M293" s="4"/>
      <c r="N293" s="4"/>
    </row>
    <row r="294" spans="2:14" ht="19.5" customHeight="1" x14ac:dyDescent="0.25">
      <c r="B294" s="4"/>
      <c r="C294" s="4"/>
      <c r="D294" s="4"/>
      <c r="I294" s="4"/>
      <c r="J294" s="4"/>
      <c r="K294" s="4"/>
      <c r="L294" s="4"/>
      <c r="M294" s="4"/>
      <c r="N294" s="4"/>
    </row>
    <row r="295" spans="2:14" ht="19.5" customHeight="1" x14ac:dyDescent="0.25">
      <c r="B295" s="4"/>
      <c r="C295" s="4"/>
      <c r="D295" s="4"/>
      <c r="I295" s="4"/>
      <c r="J295" s="4"/>
      <c r="K295" s="4"/>
      <c r="L295" s="4"/>
      <c r="M295" s="4"/>
      <c r="N295" s="4"/>
    </row>
    <row r="296" spans="2:14" ht="19.5" customHeight="1" x14ac:dyDescent="0.25">
      <c r="B296" s="4"/>
      <c r="C296" s="4"/>
      <c r="D296" s="4"/>
      <c r="I296" s="4"/>
      <c r="J296" s="4"/>
      <c r="K296" s="4"/>
      <c r="L296" s="4"/>
      <c r="M296" s="4"/>
      <c r="N296" s="4"/>
    </row>
    <row r="297" spans="2:14" ht="19.5" customHeight="1" x14ac:dyDescent="0.25">
      <c r="B297" s="4"/>
      <c r="C297" s="4"/>
      <c r="D297" s="4"/>
      <c r="I297" s="4"/>
      <c r="J297" s="4"/>
      <c r="K297" s="4"/>
      <c r="L297" s="4"/>
      <c r="M297" s="4"/>
      <c r="N297" s="4"/>
    </row>
    <row r="298" spans="2:14" ht="19.5" customHeight="1" x14ac:dyDescent="0.25">
      <c r="B298" s="4"/>
      <c r="C298" s="4"/>
      <c r="D298" s="4"/>
      <c r="I298" s="4"/>
      <c r="J298" s="4"/>
      <c r="K298" s="4"/>
      <c r="L298" s="4"/>
      <c r="M298" s="4"/>
      <c r="N298" s="4"/>
    </row>
    <row r="299" spans="2:14" ht="19.5" customHeight="1" x14ac:dyDescent="0.25">
      <c r="B299" s="4"/>
      <c r="C299" s="4"/>
      <c r="D299" s="4"/>
      <c r="I299" s="4"/>
      <c r="J299" s="4"/>
      <c r="K299" s="4"/>
      <c r="L299" s="4"/>
      <c r="M299" s="4"/>
      <c r="N299" s="4"/>
    </row>
    <row r="300" spans="2:14" ht="19.5" customHeight="1" x14ac:dyDescent="0.25">
      <c r="B300" s="4"/>
      <c r="C300" s="4"/>
      <c r="D300" s="4"/>
      <c r="I300" s="4"/>
      <c r="J300" s="4"/>
      <c r="K300" s="4"/>
      <c r="L300" s="4"/>
      <c r="M300" s="4"/>
      <c r="N300" s="4"/>
    </row>
    <row r="301" spans="2:14" ht="19.5" customHeight="1" x14ac:dyDescent="0.25">
      <c r="B301" s="4"/>
      <c r="C301" s="4"/>
      <c r="D301" s="4"/>
      <c r="I301" s="4"/>
      <c r="J301" s="4"/>
      <c r="K301" s="4"/>
      <c r="L301" s="4"/>
      <c r="M301" s="4"/>
      <c r="N301" s="4"/>
    </row>
    <row r="302" spans="2:14" ht="19.5" customHeight="1" x14ac:dyDescent="0.25">
      <c r="B302" s="4"/>
      <c r="C302" s="4"/>
      <c r="D302" s="4"/>
      <c r="I302" s="4"/>
      <c r="J302" s="4"/>
      <c r="K302" s="4"/>
      <c r="L302" s="4"/>
      <c r="M302" s="4"/>
      <c r="N302" s="4"/>
    </row>
    <row r="303" spans="2:14" ht="19.5" customHeight="1" x14ac:dyDescent="0.25">
      <c r="B303" s="4"/>
      <c r="C303" s="4"/>
      <c r="D303" s="4"/>
      <c r="I303" s="4"/>
      <c r="J303" s="4"/>
      <c r="K303" s="4"/>
      <c r="L303" s="4"/>
      <c r="M303" s="4"/>
      <c r="N303" s="4"/>
    </row>
    <row r="304" spans="2:14" ht="19.5" customHeight="1" x14ac:dyDescent="0.25">
      <c r="B304" s="4"/>
      <c r="C304" s="4"/>
      <c r="D304" s="4"/>
      <c r="I304" s="4"/>
      <c r="J304" s="4"/>
      <c r="K304" s="4"/>
      <c r="L304" s="4"/>
      <c r="M304" s="4"/>
      <c r="N304" s="4"/>
    </row>
    <row r="305" spans="2:14" ht="19.5" customHeight="1" x14ac:dyDescent="0.25">
      <c r="B305" s="4"/>
      <c r="C305" s="4"/>
      <c r="D305" s="4"/>
      <c r="I305" s="4"/>
      <c r="J305" s="4"/>
      <c r="K305" s="4"/>
      <c r="L305" s="4"/>
      <c r="M305" s="4"/>
      <c r="N305" s="4"/>
    </row>
    <row r="306" spans="2:14" ht="19.5" customHeight="1" x14ac:dyDescent="0.25">
      <c r="B306" s="4"/>
      <c r="C306" s="4"/>
      <c r="D306" s="4"/>
      <c r="I306" s="4"/>
      <c r="J306" s="4"/>
      <c r="K306" s="4"/>
      <c r="L306" s="4"/>
      <c r="M306" s="4"/>
      <c r="N306" s="4"/>
    </row>
    <row r="307" spans="2:14" ht="19.5" customHeight="1" x14ac:dyDescent="0.25">
      <c r="B307" s="4"/>
      <c r="C307" s="4"/>
      <c r="D307" s="4"/>
      <c r="I307" s="4"/>
      <c r="J307" s="4"/>
      <c r="K307" s="4"/>
      <c r="L307" s="4"/>
      <c r="M307" s="4"/>
      <c r="N307" s="4"/>
    </row>
    <row r="308" spans="2:14" ht="19.5" customHeight="1" x14ac:dyDescent="0.25">
      <c r="B308" s="4"/>
      <c r="C308" s="4"/>
      <c r="D308" s="4"/>
      <c r="I308" s="4"/>
      <c r="J308" s="4"/>
      <c r="K308" s="4"/>
      <c r="L308" s="4"/>
      <c r="M308" s="4"/>
      <c r="N308" s="4"/>
    </row>
    <row r="309" spans="2:14" ht="19.5" customHeight="1" x14ac:dyDescent="0.25">
      <c r="B309" s="4"/>
      <c r="C309" s="4"/>
      <c r="D309" s="4"/>
      <c r="I309" s="4"/>
      <c r="J309" s="4"/>
      <c r="K309" s="4"/>
      <c r="L309" s="4"/>
      <c r="M309" s="4"/>
      <c r="N309" s="4"/>
    </row>
    <row r="310" spans="2:14" ht="19.5" customHeight="1" x14ac:dyDescent="0.25">
      <c r="B310" s="4"/>
      <c r="C310" s="4"/>
      <c r="D310" s="4"/>
      <c r="I310" s="4"/>
      <c r="J310" s="4"/>
      <c r="K310" s="4"/>
      <c r="L310" s="4"/>
      <c r="M310" s="4"/>
      <c r="N310" s="4"/>
    </row>
    <row r="311" spans="2:14" ht="19.5" customHeight="1" x14ac:dyDescent="0.25">
      <c r="B311" s="4"/>
      <c r="C311" s="4"/>
      <c r="D311" s="4"/>
      <c r="I311" s="4"/>
      <c r="J311" s="4"/>
      <c r="K311" s="4"/>
      <c r="L311" s="4"/>
      <c r="M311" s="4"/>
      <c r="N311" s="4"/>
    </row>
    <row r="312" spans="2:14" ht="19.5" customHeight="1" x14ac:dyDescent="0.25">
      <c r="B312" s="4"/>
      <c r="C312" s="4"/>
      <c r="D312" s="4"/>
      <c r="I312" s="4"/>
      <c r="J312" s="4"/>
      <c r="K312" s="4"/>
      <c r="L312" s="4"/>
      <c r="M312" s="4"/>
      <c r="N312" s="4"/>
    </row>
    <row r="313" spans="2:14" ht="19.5" customHeight="1" x14ac:dyDescent="0.25">
      <c r="B313" s="4"/>
      <c r="C313" s="4"/>
      <c r="D313" s="4"/>
      <c r="I313" s="4"/>
      <c r="J313" s="4"/>
      <c r="K313" s="4"/>
      <c r="L313" s="4"/>
      <c r="M313" s="4"/>
      <c r="N313" s="4"/>
    </row>
    <row r="314" spans="2:14" ht="19.5" customHeight="1" x14ac:dyDescent="0.25">
      <c r="B314" s="4"/>
      <c r="C314" s="4"/>
      <c r="D314" s="4"/>
      <c r="I314" s="4"/>
      <c r="J314" s="4"/>
      <c r="K314" s="4"/>
      <c r="L314" s="4"/>
      <c r="M314" s="4"/>
      <c r="N314" s="4"/>
    </row>
    <row r="315" spans="2:14" ht="19.5" customHeight="1" x14ac:dyDescent="0.25">
      <c r="B315" s="4"/>
      <c r="C315" s="4"/>
      <c r="D315" s="4"/>
      <c r="I315" s="4"/>
      <c r="J315" s="4"/>
      <c r="K315" s="4"/>
      <c r="L315" s="4"/>
      <c r="M315" s="4"/>
      <c r="N315" s="4"/>
    </row>
    <row r="316" spans="2:14" ht="19.5" customHeight="1" x14ac:dyDescent="0.25">
      <c r="B316" s="4"/>
      <c r="C316" s="4"/>
      <c r="D316" s="4"/>
      <c r="I316" s="4"/>
      <c r="J316" s="4"/>
      <c r="K316" s="4"/>
      <c r="L316" s="4"/>
      <c r="M316" s="4"/>
      <c r="N316" s="4"/>
    </row>
    <row r="317" spans="2:14" ht="19.5" customHeight="1" x14ac:dyDescent="0.25">
      <c r="B317" s="4"/>
      <c r="C317" s="4"/>
      <c r="D317" s="4"/>
      <c r="I317" s="4"/>
      <c r="J317" s="4"/>
      <c r="K317" s="4"/>
      <c r="L317" s="4"/>
      <c r="M317" s="4"/>
      <c r="N317" s="4"/>
    </row>
    <row r="318" spans="2:14" ht="19.5" customHeight="1" x14ac:dyDescent="0.25">
      <c r="B318" s="4"/>
      <c r="C318" s="4"/>
      <c r="D318" s="4"/>
      <c r="I318" s="4"/>
      <c r="J318" s="4"/>
      <c r="K318" s="4"/>
      <c r="L318" s="4"/>
      <c r="M318" s="4"/>
      <c r="N318" s="4"/>
    </row>
    <row r="319" spans="2:14" ht="19.5" customHeight="1" x14ac:dyDescent="0.25">
      <c r="B319" s="4"/>
      <c r="C319" s="4"/>
      <c r="D319" s="4"/>
      <c r="I319" s="4"/>
      <c r="J319" s="4"/>
      <c r="K319" s="4"/>
      <c r="L319" s="4"/>
      <c r="M319" s="4"/>
      <c r="N319" s="4"/>
    </row>
    <row r="320" spans="2:14" ht="19.5" customHeight="1" x14ac:dyDescent="0.25">
      <c r="B320" s="4"/>
      <c r="C320" s="4"/>
      <c r="D320" s="4"/>
      <c r="I320" s="4"/>
      <c r="J320" s="4"/>
      <c r="K320" s="4"/>
      <c r="L320" s="4"/>
      <c r="M320" s="4"/>
      <c r="N320" s="4"/>
    </row>
    <row r="321" spans="2:14" ht="19.5" customHeight="1" x14ac:dyDescent="0.25">
      <c r="B321" s="4"/>
      <c r="C321" s="4"/>
      <c r="D321" s="4"/>
      <c r="I321" s="4"/>
      <c r="J321" s="4"/>
      <c r="K321" s="4"/>
      <c r="L321" s="4"/>
      <c r="M321" s="4"/>
      <c r="N321" s="4"/>
    </row>
    <row r="322" spans="2:14" ht="19.5" customHeight="1" x14ac:dyDescent="0.25">
      <c r="B322" s="4"/>
      <c r="C322" s="4"/>
      <c r="D322" s="4"/>
      <c r="I322" s="4"/>
      <c r="J322" s="4"/>
      <c r="K322" s="4"/>
      <c r="L322" s="4"/>
      <c r="M322" s="4"/>
      <c r="N322" s="4"/>
    </row>
    <row r="323" spans="2:14" ht="19.5" customHeight="1" x14ac:dyDescent="0.25">
      <c r="B323" s="4"/>
      <c r="C323" s="4"/>
      <c r="D323" s="4"/>
      <c r="I323" s="4"/>
      <c r="J323" s="4"/>
      <c r="K323" s="4"/>
      <c r="L323" s="4"/>
      <c r="M323" s="4"/>
      <c r="N323" s="4"/>
    </row>
    <row r="324" spans="2:14" ht="19.5" customHeight="1" x14ac:dyDescent="0.25">
      <c r="B324" s="4"/>
      <c r="C324" s="4"/>
      <c r="D324" s="4"/>
      <c r="I324" s="4"/>
      <c r="J324" s="4"/>
      <c r="K324" s="4"/>
      <c r="L324" s="4"/>
      <c r="M324" s="4"/>
      <c r="N324" s="4"/>
    </row>
    <row r="325" spans="2:14" ht="19.5" customHeight="1" x14ac:dyDescent="0.25">
      <c r="B325" s="4"/>
      <c r="C325" s="4"/>
      <c r="D325" s="4"/>
      <c r="I325" s="4"/>
      <c r="J325" s="4"/>
      <c r="K325" s="4"/>
      <c r="L325" s="4"/>
      <c r="M325" s="4"/>
      <c r="N325" s="4"/>
    </row>
    <row r="326" spans="2:14" ht="19.5" customHeight="1" x14ac:dyDescent="0.25">
      <c r="B326" s="4"/>
      <c r="C326" s="4"/>
      <c r="D326" s="4"/>
      <c r="I326" s="4"/>
      <c r="J326" s="4"/>
      <c r="K326" s="4"/>
      <c r="L326" s="4"/>
      <c r="M326" s="4"/>
      <c r="N326" s="4"/>
    </row>
    <row r="327" spans="2:14" ht="19.5" customHeight="1" x14ac:dyDescent="0.25">
      <c r="B327" s="4"/>
      <c r="C327" s="4"/>
      <c r="D327" s="4"/>
      <c r="I327" s="4"/>
      <c r="J327" s="4"/>
      <c r="K327" s="4"/>
      <c r="L327" s="4"/>
      <c r="M327" s="4"/>
      <c r="N327" s="4"/>
    </row>
    <row r="328" spans="2:14" ht="19.5" customHeight="1" x14ac:dyDescent="0.25">
      <c r="B328" s="4"/>
      <c r="C328" s="4"/>
      <c r="D328" s="4"/>
      <c r="I328" s="4"/>
      <c r="J328" s="4"/>
      <c r="K328" s="4"/>
      <c r="L328" s="4"/>
      <c r="M328" s="4"/>
      <c r="N328" s="4"/>
    </row>
    <row r="329" spans="2:14" ht="19.5" customHeight="1" x14ac:dyDescent="0.25">
      <c r="B329" s="4"/>
      <c r="C329" s="4"/>
      <c r="D329" s="4"/>
      <c r="I329" s="4"/>
      <c r="J329" s="4"/>
      <c r="K329" s="4"/>
      <c r="L329" s="4"/>
      <c r="M329" s="4"/>
      <c r="N329" s="4"/>
    </row>
    <row r="330" spans="2:14" ht="19.5" customHeight="1" x14ac:dyDescent="0.25">
      <c r="B330" s="4"/>
      <c r="C330" s="4"/>
      <c r="D330" s="4"/>
      <c r="I330" s="4"/>
      <c r="J330" s="4"/>
      <c r="K330" s="4"/>
      <c r="L330" s="4"/>
      <c r="M330" s="4"/>
      <c r="N330" s="4"/>
    </row>
    <row r="331" spans="2:14" ht="19.5" customHeight="1" x14ac:dyDescent="0.25">
      <c r="B331" s="4"/>
      <c r="C331" s="4"/>
      <c r="D331" s="4"/>
      <c r="I331" s="4"/>
      <c r="J331" s="4"/>
      <c r="K331" s="4"/>
      <c r="L331" s="4"/>
      <c r="M331" s="4"/>
      <c r="N331" s="4"/>
    </row>
    <row r="332" spans="2:14" ht="19.5" customHeight="1" x14ac:dyDescent="0.25">
      <c r="B332" s="4"/>
      <c r="C332" s="4"/>
      <c r="D332" s="4"/>
      <c r="I332" s="4"/>
      <c r="J332" s="4"/>
      <c r="K332" s="4"/>
      <c r="L332" s="4"/>
      <c r="M332" s="4"/>
      <c r="N332" s="4"/>
    </row>
    <row r="333" spans="2:14" ht="19.5" customHeight="1" x14ac:dyDescent="0.25">
      <c r="B333" s="4"/>
      <c r="C333" s="4"/>
      <c r="D333" s="4"/>
      <c r="I333" s="4"/>
      <c r="J333" s="4"/>
      <c r="K333" s="4"/>
      <c r="L333" s="4"/>
      <c r="M333" s="4"/>
      <c r="N333" s="4"/>
    </row>
    <row r="334" spans="2:14" ht="19.5" customHeight="1" x14ac:dyDescent="0.25">
      <c r="B334" s="4"/>
      <c r="C334" s="4"/>
      <c r="D334" s="4"/>
      <c r="I334" s="4"/>
      <c r="J334" s="4"/>
      <c r="K334" s="4"/>
      <c r="L334" s="4"/>
      <c r="M334" s="4"/>
      <c r="N334" s="4"/>
    </row>
    <row r="335" spans="2:14" ht="19.5" customHeight="1" x14ac:dyDescent="0.25">
      <c r="B335" s="4"/>
      <c r="C335" s="4"/>
      <c r="D335" s="4"/>
      <c r="I335" s="4"/>
      <c r="J335" s="4"/>
      <c r="K335" s="4"/>
      <c r="L335" s="4"/>
      <c r="M335" s="4"/>
      <c r="N335" s="4"/>
    </row>
    <row r="336" spans="2:14" ht="19.5" customHeight="1" x14ac:dyDescent="0.25">
      <c r="B336" s="4"/>
      <c r="C336" s="4"/>
      <c r="D336" s="4"/>
      <c r="I336" s="4"/>
      <c r="J336" s="4"/>
      <c r="K336" s="4"/>
      <c r="L336" s="4"/>
      <c r="M336" s="4"/>
      <c r="N336" s="4"/>
    </row>
    <row r="337" spans="2:14" ht="19.5" customHeight="1" x14ac:dyDescent="0.25">
      <c r="B337" s="4"/>
      <c r="C337" s="4"/>
      <c r="D337" s="4"/>
      <c r="I337" s="4"/>
      <c r="J337" s="4"/>
      <c r="K337" s="4"/>
      <c r="L337" s="4"/>
      <c r="M337" s="4"/>
      <c r="N337" s="4"/>
    </row>
    <row r="338" spans="2:14" ht="19.5" customHeight="1" x14ac:dyDescent="0.25">
      <c r="B338" s="4"/>
      <c r="C338" s="4"/>
      <c r="D338" s="4"/>
      <c r="I338" s="4"/>
      <c r="J338" s="4"/>
      <c r="K338" s="4"/>
      <c r="L338" s="4"/>
      <c r="M338" s="4"/>
      <c r="N338" s="4"/>
    </row>
    <row r="339" spans="2:14" ht="19.5" customHeight="1" x14ac:dyDescent="0.25">
      <c r="B339" s="4"/>
      <c r="C339" s="4"/>
      <c r="D339" s="4"/>
      <c r="I339" s="4"/>
      <c r="J339" s="4"/>
      <c r="K339" s="4"/>
      <c r="L339" s="4"/>
      <c r="M339" s="4"/>
      <c r="N339" s="4"/>
    </row>
    <row r="340" spans="2:14" ht="19.5" customHeight="1" x14ac:dyDescent="0.25">
      <c r="B340" s="4"/>
      <c r="C340" s="4"/>
      <c r="D340" s="4"/>
      <c r="I340" s="4"/>
      <c r="J340" s="2"/>
      <c r="K340" s="2"/>
      <c r="M340" s="2"/>
    </row>
    <row r="341" spans="2:14" ht="19.5" customHeight="1" x14ac:dyDescent="0.25">
      <c r="B341" s="4"/>
      <c r="C341" s="4"/>
      <c r="D341" s="4"/>
      <c r="I341" s="4"/>
      <c r="J341" s="2"/>
      <c r="K341" s="2"/>
      <c r="M341" s="2"/>
    </row>
    <row r="342" spans="2:14" ht="19.5" customHeight="1" x14ac:dyDescent="0.25">
      <c r="B342" s="4"/>
      <c r="C342" s="4"/>
      <c r="D342" s="4"/>
      <c r="I342" s="4"/>
      <c r="J342" s="2"/>
      <c r="K342" s="2"/>
      <c r="M342" s="2"/>
    </row>
    <row r="343" spans="2:14" ht="19.5" customHeight="1" x14ac:dyDescent="0.25">
      <c r="B343" s="4"/>
      <c r="C343" s="4"/>
      <c r="D343" s="4"/>
      <c r="I343" s="4"/>
      <c r="J343" s="2"/>
      <c r="K343" s="2"/>
      <c r="M343" s="2"/>
    </row>
    <row r="344" spans="2:14" ht="19.5" customHeight="1" x14ac:dyDescent="0.25">
      <c r="B344" s="4"/>
      <c r="C344" s="4"/>
      <c r="D344" s="4"/>
      <c r="I344" s="4"/>
      <c r="J344" s="2"/>
      <c r="K344" s="2"/>
      <c r="M344" s="2"/>
    </row>
    <row r="345" spans="2:14" ht="19.5" customHeight="1" x14ac:dyDescent="0.25">
      <c r="B345" s="4"/>
      <c r="C345" s="4"/>
      <c r="D345" s="4"/>
      <c r="I345" s="4"/>
      <c r="J345" s="2"/>
      <c r="K345" s="2"/>
      <c r="M345" s="2"/>
    </row>
    <row r="346" spans="2:14" ht="19.5" customHeight="1" x14ac:dyDescent="0.25">
      <c r="B346" s="4"/>
      <c r="C346" s="4"/>
      <c r="D346" s="4"/>
      <c r="I346" s="4"/>
      <c r="J346" s="2"/>
      <c r="K346" s="2"/>
      <c r="M346" s="2"/>
    </row>
    <row r="347" spans="2:14" ht="19.5" customHeight="1" x14ac:dyDescent="0.25">
      <c r="B347" s="4"/>
      <c r="C347" s="4"/>
      <c r="D347" s="4"/>
      <c r="I347" s="4"/>
      <c r="J347" s="2"/>
      <c r="K347" s="2"/>
      <c r="M347" s="2"/>
    </row>
    <row r="348" spans="2:14" ht="19.5" customHeight="1" x14ac:dyDescent="0.25">
      <c r="B348" s="4"/>
      <c r="C348" s="4"/>
      <c r="D348" s="4"/>
      <c r="I348" s="4"/>
      <c r="J348" s="2"/>
      <c r="K348" s="2"/>
      <c r="M348" s="2"/>
    </row>
    <row r="349" spans="2:14" ht="19.5" customHeight="1" x14ac:dyDescent="0.25">
      <c r="B349" s="4"/>
      <c r="C349" s="4"/>
      <c r="D349" s="4"/>
      <c r="I349" s="4"/>
      <c r="J349" s="2"/>
      <c r="K349" s="2"/>
      <c r="M349" s="2"/>
    </row>
    <row r="350" spans="2:14" ht="19.5" customHeight="1" x14ac:dyDescent="0.25">
      <c r="B350" s="4"/>
      <c r="C350" s="4"/>
      <c r="D350" s="4"/>
      <c r="I350" s="4"/>
      <c r="J350" s="2"/>
      <c r="K350" s="2"/>
      <c r="M350" s="2"/>
    </row>
    <row r="351" spans="2:14" ht="19.5" customHeight="1" x14ac:dyDescent="0.25">
      <c r="B351" s="4"/>
      <c r="C351" s="4"/>
      <c r="D351" s="4"/>
      <c r="I351" s="4"/>
      <c r="J351" s="2"/>
      <c r="K351" s="2"/>
      <c r="M351" s="2"/>
    </row>
    <row r="352" spans="2:14" ht="19.5" customHeight="1" x14ac:dyDescent="0.25">
      <c r="B352" s="4"/>
      <c r="C352" s="4"/>
      <c r="D352" s="4"/>
      <c r="I352" s="4"/>
      <c r="J352" s="2"/>
      <c r="K352" s="2"/>
      <c r="M352" s="2"/>
    </row>
    <row r="353" spans="2:13" ht="19.5" customHeight="1" x14ac:dyDescent="0.25">
      <c r="B353" s="4"/>
      <c r="C353" s="4"/>
      <c r="D353" s="4"/>
      <c r="I353" s="4"/>
      <c r="J353" s="2"/>
      <c r="K353" s="2"/>
      <c r="M353" s="2"/>
    </row>
    <row r="354" spans="2:13" ht="19.5" customHeight="1" x14ac:dyDescent="0.25">
      <c r="B354" s="4"/>
      <c r="C354" s="4"/>
      <c r="D354" s="4"/>
      <c r="I354" s="4"/>
      <c r="J354" s="2"/>
      <c r="K354" s="2"/>
      <c r="M354" s="2"/>
    </row>
    <row r="355" spans="2:13" ht="19.5" customHeight="1" x14ac:dyDescent="0.25">
      <c r="B355" s="4"/>
      <c r="C355" s="4"/>
      <c r="D355" s="4"/>
      <c r="I355" s="4"/>
      <c r="J355" s="2"/>
      <c r="K355" s="2"/>
      <c r="M355" s="2"/>
    </row>
    <row r="356" spans="2:13" ht="19.5" customHeight="1" x14ac:dyDescent="0.25">
      <c r="B356" s="4"/>
      <c r="C356" s="4"/>
      <c r="D356" s="4"/>
      <c r="I356" s="4"/>
      <c r="J356" s="2"/>
      <c r="K356" s="2"/>
      <c r="M356" s="2"/>
    </row>
    <row r="357" spans="2:13" ht="19.5" customHeight="1" x14ac:dyDescent="0.25">
      <c r="B357" s="4"/>
      <c r="C357" s="4"/>
      <c r="D357" s="4"/>
      <c r="I357" s="4"/>
      <c r="J357" s="2"/>
      <c r="K357" s="2"/>
      <c r="M357" s="2"/>
    </row>
    <row r="358" spans="2:13" ht="19.5" customHeight="1" x14ac:dyDescent="0.25">
      <c r="B358" s="4"/>
      <c r="C358" s="4"/>
      <c r="D358" s="4"/>
      <c r="I358" s="4"/>
      <c r="J358" s="2"/>
      <c r="K358" s="2"/>
      <c r="M358" s="2"/>
    </row>
    <row r="359" spans="2:13" ht="19.5" customHeight="1" x14ac:dyDescent="0.25">
      <c r="B359" s="4"/>
      <c r="C359" s="4"/>
      <c r="D359" s="4"/>
      <c r="I359" s="4"/>
      <c r="J359" s="2"/>
      <c r="K359" s="2"/>
      <c r="M359" s="2"/>
    </row>
    <row r="360" spans="2:13" ht="19.5" customHeight="1" x14ac:dyDescent="0.25">
      <c r="B360" s="4"/>
      <c r="C360" s="4"/>
      <c r="D360" s="4"/>
      <c r="I360" s="4"/>
      <c r="J360" s="2"/>
      <c r="K360" s="2"/>
      <c r="M360" s="2"/>
    </row>
    <row r="361" spans="2:13" ht="19.5" customHeight="1" x14ac:dyDescent="0.25">
      <c r="B361" s="4"/>
      <c r="C361" s="4"/>
      <c r="D361" s="4"/>
      <c r="I361" s="4"/>
      <c r="J361" s="2"/>
      <c r="K361" s="2"/>
      <c r="M361" s="2"/>
    </row>
    <row r="362" spans="2:13" ht="19.5" customHeight="1" x14ac:dyDescent="0.25">
      <c r="B362" s="4"/>
      <c r="C362" s="4"/>
      <c r="D362" s="4"/>
      <c r="I362" s="4"/>
      <c r="J362" s="2"/>
      <c r="K362" s="2"/>
      <c r="M362" s="2"/>
    </row>
    <row r="363" spans="2:13" ht="19.5" customHeight="1" x14ac:dyDescent="0.25">
      <c r="B363" s="4"/>
      <c r="C363" s="4"/>
      <c r="D363" s="4"/>
      <c r="I363" s="4"/>
      <c r="J363" s="2"/>
      <c r="K363" s="2"/>
      <c r="M363" s="2"/>
    </row>
    <row r="364" spans="2:13" ht="19.5" customHeight="1" x14ac:dyDescent="0.25">
      <c r="B364" s="4"/>
      <c r="C364" s="4"/>
      <c r="D364" s="4"/>
      <c r="I364" s="4"/>
      <c r="J364" s="2"/>
      <c r="K364" s="2"/>
      <c r="M364" s="2"/>
    </row>
    <row r="365" spans="2:13" ht="19.5" customHeight="1" x14ac:dyDescent="0.25">
      <c r="B365" s="4"/>
      <c r="C365" s="4"/>
      <c r="D365" s="4"/>
      <c r="I365" s="4"/>
      <c r="J365" s="2"/>
      <c r="K365" s="2"/>
      <c r="M365" s="2"/>
    </row>
    <row r="366" spans="2:13" ht="19.5" customHeight="1" x14ac:dyDescent="0.25">
      <c r="B366" s="4"/>
      <c r="C366" s="4"/>
      <c r="D366" s="4"/>
      <c r="I366" s="4"/>
      <c r="J366" s="2"/>
      <c r="K366" s="2"/>
      <c r="M366" s="2"/>
    </row>
    <row r="367" spans="2:13" ht="19.5" customHeight="1" x14ac:dyDescent="0.25">
      <c r="B367" s="4"/>
      <c r="C367" s="4"/>
      <c r="D367" s="4"/>
      <c r="I367" s="4"/>
      <c r="J367" s="2"/>
      <c r="K367" s="2"/>
      <c r="M367" s="2"/>
    </row>
  </sheetData>
  <autoFilter ref="A3:P273"/>
  <mergeCells count="75">
    <mergeCell ref="B254:B255"/>
    <mergeCell ref="A254:A255"/>
    <mergeCell ref="B245:B248"/>
    <mergeCell ref="A245:A248"/>
    <mergeCell ref="B237:B239"/>
    <mergeCell ref="A237:A239"/>
    <mergeCell ref="B240:B244"/>
    <mergeCell ref="A240:A244"/>
    <mergeCell ref="A215:A222"/>
    <mergeCell ref="A223:A232"/>
    <mergeCell ref="B223:B232"/>
    <mergeCell ref="A250:A253"/>
    <mergeCell ref="B250:B253"/>
    <mergeCell ref="A233:A236"/>
    <mergeCell ref="B62:B76"/>
    <mergeCell ref="A77:A83"/>
    <mergeCell ref="B77:B83"/>
    <mergeCell ref="A130:A133"/>
    <mergeCell ref="B193:B202"/>
    <mergeCell ref="A193:A202"/>
    <mergeCell ref="B180:B191"/>
    <mergeCell ref="A180:A191"/>
    <mergeCell ref="B165:B168"/>
    <mergeCell ref="A165:A168"/>
    <mergeCell ref="B169:B179"/>
    <mergeCell ref="A169:A179"/>
    <mergeCell ref="A203:A214"/>
    <mergeCell ref="B215:B222"/>
    <mergeCell ref="A1:I1"/>
    <mergeCell ref="B20:B53"/>
    <mergeCell ref="B54:B61"/>
    <mergeCell ref="A2:I2"/>
    <mergeCell ref="B4:B11"/>
    <mergeCell ref="A54:A61"/>
    <mergeCell ref="A4:A11"/>
    <mergeCell ref="B12:B19"/>
    <mergeCell ref="A12:A19"/>
    <mergeCell ref="A20:A53"/>
    <mergeCell ref="A99:A101"/>
    <mergeCell ref="A96:A98"/>
    <mergeCell ref="A109:A116"/>
    <mergeCell ref="A62:A76"/>
    <mergeCell ref="B117:B126"/>
    <mergeCell ref="A117:A126"/>
    <mergeCell ref="B130:B133"/>
    <mergeCell ref="A127:A129"/>
    <mergeCell ref="B127:B129"/>
    <mergeCell ref="B109:B116"/>
    <mergeCell ref="B86:B95"/>
    <mergeCell ref="A86:A95"/>
    <mergeCell ref="B96:B98"/>
    <mergeCell ref="A102:A108"/>
    <mergeCell ref="B102:B108"/>
    <mergeCell ref="B99:B101"/>
    <mergeCell ref="A256:A257"/>
    <mergeCell ref="A259:A262"/>
    <mergeCell ref="B259:B262"/>
    <mergeCell ref="A263:A267"/>
    <mergeCell ref="B263:B267"/>
    <mergeCell ref="O127:O132"/>
    <mergeCell ref="A268:A272"/>
    <mergeCell ref="B268:B272"/>
    <mergeCell ref="B134:B139"/>
    <mergeCell ref="B154:B164"/>
    <mergeCell ref="A154:A164"/>
    <mergeCell ref="B140:B143"/>
    <mergeCell ref="A140:A143"/>
    <mergeCell ref="B144:B147"/>
    <mergeCell ref="A144:A147"/>
    <mergeCell ref="A134:A139"/>
    <mergeCell ref="A148:A153"/>
    <mergeCell ref="B148:B153"/>
    <mergeCell ref="B233:B236"/>
    <mergeCell ref="B203:B214"/>
    <mergeCell ref="B256:B257"/>
  </mergeCells>
  <pageMargins left="0.70866141732283472" right="0.11811023622047245" top="0.74803149606299213" bottom="0.74803149606299213" header="0.31496062992125984" footer="0.31496062992125984"/>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21"/>
  <sheetViews>
    <sheetView workbookViewId="0">
      <selection activeCell="L6" sqref="L6"/>
    </sheetView>
  </sheetViews>
  <sheetFormatPr defaultRowHeight="15" x14ac:dyDescent="0.25"/>
  <cols>
    <col min="1" max="1" width="30.7109375" customWidth="1"/>
    <col min="2" max="2" width="15.42578125" customWidth="1"/>
    <col min="3" max="3" width="14.7109375" customWidth="1"/>
    <col min="4" max="4" width="13.85546875" style="5" customWidth="1"/>
    <col min="5" max="5" width="12.28515625" customWidth="1"/>
    <col min="6" max="6" width="13.7109375" customWidth="1"/>
    <col min="7" max="7" width="11.140625" customWidth="1"/>
    <col min="8" max="8" width="18.7109375" customWidth="1"/>
    <col min="9" max="9" width="17" customWidth="1"/>
    <col min="10" max="10" width="32.5703125" style="6" customWidth="1"/>
    <col min="11" max="11" width="14.140625" customWidth="1"/>
    <col min="12" max="12" width="26.85546875" customWidth="1"/>
  </cols>
  <sheetData>
    <row r="3" spans="1:13" x14ac:dyDescent="0.25">
      <c r="L3" s="7" t="s">
        <v>142</v>
      </c>
    </row>
    <row r="4" spans="1:13" ht="94.5" x14ac:dyDescent="0.25">
      <c r="A4" s="8" t="s">
        <v>143</v>
      </c>
      <c r="B4" s="9" t="s">
        <v>144</v>
      </c>
      <c r="C4" s="9" t="s">
        <v>145</v>
      </c>
      <c r="D4" s="10" t="s">
        <v>146</v>
      </c>
      <c r="E4" s="9" t="s">
        <v>147</v>
      </c>
      <c r="F4" s="9" t="s">
        <v>148</v>
      </c>
      <c r="G4" s="9" t="s">
        <v>149</v>
      </c>
      <c r="H4" s="9" t="s">
        <v>150</v>
      </c>
      <c r="I4" s="9" t="s">
        <v>151</v>
      </c>
      <c r="J4" s="11" t="s">
        <v>152</v>
      </c>
      <c r="K4" s="12"/>
      <c r="L4" s="11" t="s">
        <v>153</v>
      </c>
      <c r="M4" s="12"/>
    </row>
    <row r="5" spans="1:13" x14ac:dyDescent="0.25">
      <c r="A5" s="13" t="s">
        <v>154</v>
      </c>
      <c r="B5" s="14"/>
      <c r="C5" s="14"/>
      <c r="D5" s="15">
        <v>10</v>
      </c>
      <c r="E5" s="14">
        <v>5</v>
      </c>
      <c r="F5" s="14">
        <v>10</v>
      </c>
      <c r="G5" s="14">
        <v>150</v>
      </c>
      <c r="H5" s="14"/>
      <c r="I5" s="14"/>
      <c r="J5" s="14"/>
      <c r="K5" s="16"/>
      <c r="L5" s="16"/>
      <c r="M5" s="16"/>
    </row>
    <row r="6" spans="1:13" ht="15.75" x14ac:dyDescent="0.25">
      <c r="A6" s="17" t="s">
        <v>155</v>
      </c>
      <c r="B6" s="18">
        <v>15410</v>
      </c>
      <c r="C6" s="18">
        <f>B6*1.25</f>
        <v>19262.5</v>
      </c>
      <c r="D6" s="19">
        <f>C6*0.1</f>
        <v>1926.25</v>
      </c>
      <c r="E6" s="18">
        <f>C6*0.05</f>
        <v>963.125</v>
      </c>
      <c r="F6" s="18">
        <f>C6*0.1</f>
        <v>1926.25</v>
      </c>
      <c r="G6" s="18">
        <f>C6*1.5</f>
        <v>28893.75</v>
      </c>
      <c r="H6" s="18"/>
      <c r="I6" s="18">
        <f>(C6+D6+E6+F6+G6+H6)*2/12</f>
        <v>8828.6458333333339</v>
      </c>
      <c r="J6" s="20">
        <f>C6+D6+E6+F6+G6+H6+I6</f>
        <v>61800.520833333336</v>
      </c>
      <c r="L6" s="21">
        <f>ROUND(J6,1)/1000</f>
        <v>61.8005</v>
      </c>
    </row>
    <row r="7" spans="1:13" ht="15.75" x14ac:dyDescent="0.25">
      <c r="A7" s="17" t="s">
        <v>156</v>
      </c>
      <c r="B7" s="18">
        <v>15410</v>
      </c>
      <c r="C7" s="18">
        <f t="shared" ref="C7:C53" si="0">B7*1.25</f>
        <v>19262.5</v>
      </c>
      <c r="D7" s="19"/>
      <c r="E7" s="18">
        <f t="shared" ref="E7:E12" si="1">C7*0.05</f>
        <v>963.125</v>
      </c>
      <c r="F7" s="18">
        <f t="shared" ref="F7:F12" si="2">C7*0.1</f>
        <v>1926.25</v>
      </c>
      <c r="G7" s="18">
        <f t="shared" ref="G7:G12" si="3">C7*1.5</f>
        <v>28893.75</v>
      </c>
      <c r="H7" s="18"/>
      <c r="I7" s="18">
        <f t="shared" ref="I7:I12" si="4">(C7+D7+E7+F7+G7+H7)*2/12</f>
        <v>8507.6041666666661</v>
      </c>
      <c r="J7" s="20">
        <f t="shared" ref="J7:J12" si="5">C7+D7+E7+F7+G7+H7+I7</f>
        <v>59553.229166666664</v>
      </c>
      <c r="L7" s="21">
        <f t="shared" ref="L7:L70" si="6">ROUND(J7,1)/1000</f>
        <v>59.553199999999997</v>
      </c>
    </row>
    <row r="8" spans="1:13" ht="15.75" x14ac:dyDescent="0.25">
      <c r="A8" s="17" t="s">
        <v>157</v>
      </c>
      <c r="B8" s="18">
        <v>15410</v>
      </c>
      <c r="C8" s="18">
        <f t="shared" si="0"/>
        <v>19262.5</v>
      </c>
      <c r="D8" s="19">
        <f>C8*0.25</f>
        <v>4815.625</v>
      </c>
      <c r="E8" s="18">
        <f t="shared" si="1"/>
        <v>963.125</v>
      </c>
      <c r="F8" s="18">
        <f t="shared" si="2"/>
        <v>1926.25</v>
      </c>
      <c r="G8" s="18">
        <f t="shared" si="3"/>
        <v>28893.75</v>
      </c>
      <c r="H8" s="18"/>
      <c r="I8" s="18">
        <f t="shared" si="4"/>
        <v>9310.2083333333339</v>
      </c>
      <c r="J8" s="20">
        <f t="shared" si="5"/>
        <v>65171.458333333336</v>
      </c>
      <c r="L8" s="21">
        <f t="shared" si="6"/>
        <v>65.171499999999995</v>
      </c>
    </row>
    <row r="9" spans="1:13" ht="31.5" customHeight="1" x14ac:dyDescent="0.25">
      <c r="A9" s="35" t="s">
        <v>158</v>
      </c>
      <c r="B9" s="36">
        <v>16630</v>
      </c>
      <c r="C9" s="36">
        <f t="shared" si="0"/>
        <v>20787.5</v>
      </c>
      <c r="D9" s="36"/>
      <c r="E9" s="36">
        <f t="shared" si="1"/>
        <v>1039.375</v>
      </c>
      <c r="F9" s="36">
        <f t="shared" si="2"/>
        <v>2078.75</v>
      </c>
      <c r="G9" s="36">
        <f t="shared" si="3"/>
        <v>31181.25</v>
      </c>
      <c r="H9" s="36">
        <f>C9*0.5</f>
        <v>10393.75</v>
      </c>
      <c r="I9" s="36">
        <f t="shared" si="4"/>
        <v>10913.4375</v>
      </c>
      <c r="J9" s="37">
        <f t="shared" si="5"/>
        <v>76394.0625</v>
      </c>
      <c r="L9" s="21">
        <f t="shared" si="6"/>
        <v>76.394100000000009</v>
      </c>
    </row>
    <row r="10" spans="1:13" s="33" customFormat="1" ht="15.75" x14ac:dyDescent="0.25">
      <c r="A10" s="30" t="s">
        <v>159</v>
      </c>
      <c r="B10" s="31">
        <v>15414</v>
      </c>
      <c r="C10" s="31">
        <f t="shared" si="0"/>
        <v>19267.5</v>
      </c>
      <c r="D10" s="31"/>
      <c r="E10" s="31">
        <f t="shared" si="1"/>
        <v>963.375</v>
      </c>
      <c r="F10" s="31">
        <f t="shared" si="2"/>
        <v>1926.75</v>
      </c>
      <c r="G10" s="31">
        <f t="shared" si="3"/>
        <v>28901.25</v>
      </c>
      <c r="H10" s="31"/>
      <c r="I10" s="31">
        <f t="shared" si="4"/>
        <v>8509.8125</v>
      </c>
      <c r="J10" s="32">
        <f t="shared" si="5"/>
        <v>59568.6875</v>
      </c>
      <c r="L10" s="34">
        <f t="shared" si="6"/>
        <v>59.5687</v>
      </c>
    </row>
    <row r="11" spans="1:13" ht="15.75" x14ac:dyDescent="0.25">
      <c r="A11" s="17" t="s">
        <v>160</v>
      </c>
      <c r="B11" s="18">
        <v>16630</v>
      </c>
      <c r="C11" s="18">
        <f t="shared" si="0"/>
        <v>20787.5</v>
      </c>
      <c r="D11" s="19"/>
      <c r="E11" s="18">
        <f t="shared" si="1"/>
        <v>1039.375</v>
      </c>
      <c r="F11" s="18">
        <f t="shared" si="2"/>
        <v>2078.75</v>
      </c>
      <c r="G11" s="18">
        <f t="shared" si="3"/>
        <v>31181.25</v>
      </c>
      <c r="H11" s="18">
        <f>C11*0.5</f>
        <v>10393.75</v>
      </c>
      <c r="I11" s="18">
        <f t="shared" si="4"/>
        <v>10913.4375</v>
      </c>
      <c r="J11" s="20">
        <f t="shared" si="5"/>
        <v>76394.0625</v>
      </c>
      <c r="L11" s="21">
        <f t="shared" si="6"/>
        <v>76.394100000000009</v>
      </c>
    </row>
    <row r="12" spans="1:13" ht="15.75" x14ac:dyDescent="0.25">
      <c r="A12" s="17" t="s">
        <v>161</v>
      </c>
      <c r="B12" s="18">
        <v>15410</v>
      </c>
      <c r="C12" s="18">
        <f t="shared" si="0"/>
        <v>19262.5</v>
      </c>
      <c r="D12" s="19"/>
      <c r="E12" s="18">
        <f t="shared" si="1"/>
        <v>963.125</v>
      </c>
      <c r="F12" s="18">
        <f t="shared" si="2"/>
        <v>1926.25</v>
      </c>
      <c r="G12" s="18">
        <f t="shared" si="3"/>
        <v>28893.75</v>
      </c>
      <c r="H12" s="18"/>
      <c r="I12" s="18">
        <f t="shared" si="4"/>
        <v>8507.6041666666661</v>
      </c>
      <c r="J12" s="20">
        <f t="shared" si="5"/>
        <v>59553.229166666664</v>
      </c>
      <c r="L12" s="21">
        <f t="shared" si="6"/>
        <v>59.553199999999997</v>
      </c>
    </row>
    <row r="13" spans="1:13" ht="15.75" x14ac:dyDescent="0.25">
      <c r="A13" s="13" t="s">
        <v>162</v>
      </c>
      <c r="B13" s="22"/>
      <c r="C13" s="22"/>
      <c r="D13" s="23"/>
      <c r="E13" s="22"/>
      <c r="F13" s="22"/>
      <c r="G13" s="22"/>
      <c r="H13" s="22"/>
      <c r="I13" s="22"/>
      <c r="J13" s="24"/>
      <c r="L13" s="21"/>
    </row>
    <row r="14" spans="1:13" ht="15.75" x14ac:dyDescent="0.25">
      <c r="A14" s="17" t="s">
        <v>161</v>
      </c>
      <c r="B14" s="18">
        <v>16630</v>
      </c>
      <c r="C14" s="18">
        <f t="shared" si="0"/>
        <v>20787.5</v>
      </c>
      <c r="D14" s="19"/>
      <c r="E14" s="18">
        <f t="shared" ref="E14:E21" si="7">C14*0.05</f>
        <v>1039.375</v>
      </c>
      <c r="F14" s="18">
        <f t="shared" ref="F14:F21" si="8">C14*0.1</f>
        <v>2078.75</v>
      </c>
      <c r="G14" s="18">
        <f t="shared" ref="G14:G21" si="9">C14*1.5</f>
        <v>31181.25</v>
      </c>
      <c r="H14" s="18"/>
      <c r="I14" s="18">
        <f t="shared" ref="I14:I21" si="10">(C14+D14+E14+F14+G14+H14)*2/12</f>
        <v>9181.1458333333339</v>
      </c>
      <c r="J14" s="20">
        <f t="shared" ref="J14:J21" si="11">C14+D14+E14+F14+G14+H14+I14</f>
        <v>64268.020833333336</v>
      </c>
      <c r="L14" s="21">
        <f t="shared" si="6"/>
        <v>64.268000000000001</v>
      </c>
    </row>
    <row r="15" spans="1:13" ht="15.75" x14ac:dyDescent="0.25">
      <c r="A15" s="17" t="s">
        <v>163</v>
      </c>
      <c r="B15" s="18">
        <v>15410</v>
      </c>
      <c r="C15" s="18">
        <f t="shared" si="0"/>
        <v>19262.5</v>
      </c>
      <c r="D15" s="19"/>
      <c r="E15" s="18">
        <f t="shared" si="7"/>
        <v>963.125</v>
      </c>
      <c r="F15" s="18">
        <f t="shared" si="8"/>
        <v>1926.25</v>
      </c>
      <c r="G15" s="18">
        <f t="shared" si="9"/>
        <v>28893.75</v>
      </c>
      <c r="H15" s="18"/>
      <c r="I15" s="18">
        <f t="shared" si="10"/>
        <v>8507.6041666666661</v>
      </c>
      <c r="J15" s="20">
        <f t="shared" si="11"/>
        <v>59553.229166666664</v>
      </c>
      <c r="L15" s="21">
        <f t="shared" si="6"/>
        <v>59.553199999999997</v>
      </c>
    </row>
    <row r="16" spans="1:13" ht="15.75" x14ac:dyDescent="0.25">
      <c r="A16" s="17" t="s">
        <v>164</v>
      </c>
      <c r="B16" s="18">
        <v>15410</v>
      </c>
      <c r="C16" s="18">
        <f t="shared" si="0"/>
        <v>19262.5</v>
      </c>
      <c r="D16" s="19">
        <f t="shared" ref="D16:D65" si="12">C16*0.1</f>
        <v>1926.25</v>
      </c>
      <c r="E16" s="18">
        <f t="shared" si="7"/>
        <v>963.125</v>
      </c>
      <c r="F16" s="18">
        <f t="shared" si="8"/>
        <v>1926.25</v>
      </c>
      <c r="G16" s="18">
        <f t="shared" si="9"/>
        <v>28893.75</v>
      </c>
      <c r="H16" s="18"/>
      <c r="I16" s="18">
        <f t="shared" si="10"/>
        <v>8828.6458333333339</v>
      </c>
      <c r="J16" s="20">
        <f t="shared" si="11"/>
        <v>61800.520833333336</v>
      </c>
      <c r="L16" s="21">
        <f t="shared" si="6"/>
        <v>61.8005</v>
      </c>
    </row>
    <row r="17" spans="1:12" ht="15.75" x14ac:dyDescent="0.25">
      <c r="A17" s="17" t="s">
        <v>155</v>
      </c>
      <c r="B17" s="18">
        <v>15410</v>
      </c>
      <c r="C17" s="18">
        <f t="shared" si="0"/>
        <v>19262.5</v>
      </c>
      <c r="D17" s="19">
        <f>C17*0.1</f>
        <v>1926.25</v>
      </c>
      <c r="E17" s="18">
        <f t="shared" si="7"/>
        <v>963.125</v>
      </c>
      <c r="F17" s="18">
        <f t="shared" si="8"/>
        <v>1926.25</v>
      </c>
      <c r="G17" s="18">
        <f t="shared" si="9"/>
        <v>28893.75</v>
      </c>
      <c r="H17" s="18"/>
      <c r="I17" s="18">
        <f t="shared" si="10"/>
        <v>8828.6458333333339</v>
      </c>
      <c r="J17" s="20">
        <f t="shared" si="11"/>
        <v>61800.520833333336</v>
      </c>
      <c r="L17" s="21">
        <f t="shared" si="6"/>
        <v>61.8005</v>
      </c>
    </row>
    <row r="18" spans="1:12" ht="15.75" x14ac:dyDescent="0.25">
      <c r="A18" s="17" t="s">
        <v>165</v>
      </c>
      <c r="B18" s="18">
        <v>15410</v>
      </c>
      <c r="C18" s="18">
        <f t="shared" si="0"/>
        <v>19262.5</v>
      </c>
      <c r="D18" s="19"/>
      <c r="E18" s="18">
        <f t="shared" si="7"/>
        <v>963.125</v>
      </c>
      <c r="F18" s="18">
        <f t="shared" si="8"/>
        <v>1926.25</v>
      </c>
      <c r="G18" s="18">
        <f t="shared" si="9"/>
        <v>28893.75</v>
      </c>
      <c r="H18" s="18"/>
      <c r="I18" s="18">
        <f t="shared" si="10"/>
        <v>8507.6041666666661</v>
      </c>
      <c r="J18" s="20">
        <f t="shared" si="11"/>
        <v>59553.229166666664</v>
      </c>
      <c r="L18" s="21">
        <f t="shared" si="6"/>
        <v>59.553199999999997</v>
      </c>
    </row>
    <row r="19" spans="1:12" ht="25.5" x14ac:dyDescent="0.25">
      <c r="A19" s="35" t="s">
        <v>166</v>
      </c>
      <c r="B19" s="36">
        <v>16630</v>
      </c>
      <c r="C19" s="36">
        <f t="shared" si="0"/>
        <v>20787.5</v>
      </c>
      <c r="D19" s="36"/>
      <c r="E19" s="36">
        <f t="shared" si="7"/>
        <v>1039.375</v>
      </c>
      <c r="F19" s="36">
        <f t="shared" si="8"/>
        <v>2078.75</v>
      </c>
      <c r="G19" s="36">
        <f t="shared" si="9"/>
        <v>31181.25</v>
      </c>
      <c r="H19" s="36">
        <f>C19*0.5</f>
        <v>10393.75</v>
      </c>
      <c r="I19" s="36">
        <f t="shared" si="10"/>
        <v>10913.4375</v>
      </c>
      <c r="J19" s="37">
        <f t="shared" si="11"/>
        <v>76394.0625</v>
      </c>
      <c r="L19" s="21">
        <f t="shared" si="6"/>
        <v>76.394100000000009</v>
      </c>
    </row>
    <row r="20" spans="1:12" ht="15.75" x14ac:dyDescent="0.25">
      <c r="A20" s="17" t="s">
        <v>167</v>
      </c>
      <c r="B20" s="18">
        <v>15410</v>
      </c>
      <c r="C20" s="18">
        <f t="shared" si="0"/>
        <v>19262.5</v>
      </c>
      <c r="D20" s="19"/>
      <c r="E20" s="18">
        <f t="shared" si="7"/>
        <v>963.125</v>
      </c>
      <c r="F20" s="18">
        <f t="shared" si="8"/>
        <v>1926.25</v>
      </c>
      <c r="G20" s="18">
        <f t="shared" si="9"/>
        <v>28893.75</v>
      </c>
      <c r="H20" s="18"/>
      <c r="I20" s="18">
        <f t="shared" si="10"/>
        <v>8507.6041666666661</v>
      </c>
      <c r="J20" s="20">
        <f t="shared" si="11"/>
        <v>59553.229166666664</v>
      </c>
      <c r="L20" s="21">
        <f t="shared" si="6"/>
        <v>59.553199999999997</v>
      </c>
    </row>
    <row r="21" spans="1:12" ht="15.75" x14ac:dyDescent="0.25">
      <c r="A21" s="17" t="s">
        <v>160</v>
      </c>
      <c r="B21" s="18">
        <v>16630</v>
      </c>
      <c r="C21" s="18">
        <f t="shared" si="0"/>
        <v>20787.5</v>
      </c>
      <c r="D21" s="19"/>
      <c r="E21" s="18">
        <f t="shared" si="7"/>
        <v>1039.375</v>
      </c>
      <c r="F21" s="18">
        <f t="shared" si="8"/>
        <v>2078.75</v>
      </c>
      <c r="G21" s="18">
        <f t="shared" si="9"/>
        <v>31181.25</v>
      </c>
      <c r="H21" s="18">
        <f>C21*0.5</f>
        <v>10393.75</v>
      </c>
      <c r="I21" s="18">
        <f t="shared" si="10"/>
        <v>10913.4375</v>
      </c>
      <c r="J21" s="20">
        <f t="shared" si="11"/>
        <v>76394.0625</v>
      </c>
      <c r="L21" s="21">
        <f t="shared" si="6"/>
        <v>76.394100000000009</v>
      </c>
    </row>
    <row r="22" spans="1:12" ht="30" x14ac:dyDescent="0.25">
      <c r="A22" s="13" t="s">
        <v>168</v>
      </c>
      <c r="B22" s="18"/>
      <c r="C22" s="22"/>
      <c r="D22" s="23"/>
      <c r="E22" s="22"/>
      <c r="F22" s="22"/>
      <c r="G22" s="22"/>
      <c r="H22" s="22"/>
      <c r="I22" s="22"/>
      <c r="J22" s="24"/>
      <c r="L22" s="21"/>
    </row>
    <row r="23" spans="1:12" ht="25.5" x14ac:dyDescent="0.25">
      <c r="A23" s="17" t="s">
        <v>169</v>
      </c>
      <c r="B23" s="18">
        <v>15410</v>
      </c>
      <c r="C23" s="18">
        <f>B23</f>
        <v>15410</v>
      </c>
      <c r="D23" s="19">
        <f t="shared" si="12"/>
        <v>1541</v>
      </c>
      <c r="E23" s="18">
        <f t="shared" ref="E23:E25" si="13">C23*0.05</f>
        <v>770.5</v>
      </c>
      <c r="F23" s="18">
        <f t="shared" ref="F23:F25" si="14">C23*0.1</f>
        <v>1541</v>
      </c>
      <c r="G23" s="18">
        <f t="shared" ref="G23:G25" si="15">C23*1.5</f>
        <v>23115</v>
      </c>
      <c r="H23" s="18"/>
      <c r="I23" s="18">
        <f t="shared" ref="I23:I25" si="16">(C23+D23+E23+F23+G23+H23)*2/12</f>
        <v>7062.916666666667</v>
      </c>
      <c r="J23" s="20">
        <f t="shared" ref="J23:J25" si="17">C23+D23+E23+F23+G23+H23+I23</f>
        <v>49440.416666666664</v>
      </c>
      <c r="K23">
        <v>50</v>
      </c>
      <c r="L23" s="21">
        <f t="shared" si="6"/>
        <v>49.440400000000004</v>
      </c>
    </row>
    <row r="24" spans="1:12" ht="38.25" x14ac:dyDescent="0.25">
      <c r="A24" s="17" t="s">
        <v>170</v>
      </c>
      <c r="B24" s="18">
        <v>16630</v>
      </c>
      <c r="C24" s="18">
        <f t="shared" ref="C24:C25" si="18">B24</f>
        <v>16630</v>
      </c>
      <c r="D24" s="19">
        <f t="shared" si="12"/>
        <v>1663</v>
      </c>
      <c r="E24" s="18">
        <f t="shared" si="13"/>
        <v>831.5</v>
      </c>
      <c r="F24" s="18">
        <f t="shared" si="14"/>
        <v>1663</v>
      </c>
      <c r="G24" s="18">
        <f t="shared" si="15"/>
        <v>24945</v>
      </c>
      <c r="H24" s="18"/>
      <c r="I24" s="18">
        <f t="shared" si="16"/>
        <v>7622.083333333333</v>
      </c>
      <c r="J24" s="20">
        <f t="shared" si="17"/>
        <v>53354.583333333336</v>
      </c>
      <c r="K24">
        <v>60</v>
      </c>
      <c r="L24" s="21">
        <f t="shared" si="6"/>
        <v>53.354599999999998</v>
      </c>
    </row>
    <row r="25" spans="1:12" ht="15.75" x14ac:dyDescent="0.25">
      <c r="A25" s="17" t="s">
        <v>171</v>
      </c>
      <c r="B25" s="18">
        <v>16630</v>
      </c>
      <c r="C25" s="18">
        <f t="shared" si="18"/>
        <v>16630</v>
      </c>
      <c r="D25" s="19"/>
      <c r="E25" s="18">
        <f t="shared" si="13"/>
        <v>831.5</v>
      </c>
      <c r="F25" s="18">
        <f t="shared" si="14"/>
        <v>1663</v>
      </c>
      <c r="G25" s="18">
        <f t="shared" si="15"/>
        <v>24945</v>
      </c>
      <c r="H25" s="18">
        <f>C25*0.5</f>
        <v>8315</v>
      </c>
      <c r="I25" s="18">
        <f t="shared" si="16"/>
        <v>8730.75</v>
      </c>
      <c r="J25" s="20">
        <f t="shared" si="17"/>
        <v>61115.25</v>
      </c>
      <c r="L25" s="21">
        <f t="shared" si="6"/>
        <v>61.115300000000005</v>
      </c>
    </row>
    <row r="26" spans="1:12" ht="15.75" x14ac:dyDescent="0.25">
      <c r="A26" s="13" t="s">
        <v>172</v>
      </c>
      <c r="B26" s="18"/>
      <c r="C26" s="22"/>
      <c r="D26" s="23"/>
      <c r="E26" s="22"/>
      <c r="F26" s="22"/>
      <c r="G26" s="22"/>
      <c r="H26" s="22"/>
      <c r="I26" s="22"/>
      <c r="J26" s="24"/>
      <c r="L26" s="21">
        <f t="shared" si="6"/>
        <v>0</v>
      </c>
    </row>
    <row r="27" spans="1:12" ht="15.75" x14ac:dyDescent="0.25">
      <c r="A27" s="25" t="s">
        <v>173</v>
      </c>
      <c r="B27" s="18">
        <v>16630</v>
      </c>
      <c r="C27" s="18">
        <f>B27</f>
        <v>16630</v>
      </c>
      <c r="D27" s="19"/>
      <c r="E27" s="18">
        <f t="shared" ref="E27:E44" si="19">C27*0.05</f>
        <v>831.5</v>
      </c>
      <c r="F27" s="18">
        <f t="shared" ref="F27:F44" si="20">C27*0.1</f>
        <v>1663</v>
      </c>
      <c r="G27" s="18">
        <f t="shared" ref="G27:G44" si="21">C27*1.5</f>
        <v>24945</v>
      </c>
      <c r="H27" s="18">
        <f>C27*0.5</f>
        <v>8315</v>
      </c>
      <c r="I27" s="18">
        <f t="shared" ref="I27:I44" si="22">(C27+D27+E27+F27+G27+H27)*2/12</f>
        <v>8730.75</v>
      </c>
      <c r="J27" s="20">
        <f t="shared" ref="J27:J44" si="23">C27+D27+E27+F27+G27+H27+I27</f>
        <v>61115.25</v>
      </c>
      <c r="K27">
        <v>50</v>
      </c>
      <c r="L27" s="21">
        <f t="shared" si="6"/>
        <v>61.115300000000005</v>
      </c>
    </row>
    <row r="28" spans="1:12" ht="15.75" x14ac:dyDescent="0.25">
      <c r="A28" s="25" t="s">
        <v>174</v>
      </c>
      <c r="B28" s="18">
        <v>15410</v>
      </c>
      <c r="C28" s="18">
        <f t="shared" ref="C28:C29" si="24">B28</f>
        <v>15410</v>
      </c>
      <c r="D28" s="19">
        <f>C28*0.25</f>
        <v>3852.5</v>
      </c>
      <c r="E28" s="18">
        <f t="shared" si="19"/>
        <v>770.5</v>
      </c>
      <c r="F28" s="18">
        <f t="shared" si="20"/>
        <v>1541</v>
      </c>
      <c r="G28" s="18">
        <f t="shared" si="21"/>
        <v>23115</v>
      </c>
      <c r="H28" s="18"/>
      <c r="I28" s="18">
        <f t="shared" si="22"/>
        <v>7448.166666666667</v>
      </c>
      <c r="J28" s="20">
        <f t="shared" si="23"/>
        <v>52137.166666666664</v>
      </c>
      <c r="K28">
        <v>50</v>
      </c>
      <c r="L28" s="21">
        <f t="shared" si="6"/>
        <v>52.1372</v>
      </c>
    </row>
    <row r="29" spans="1:12" ht="15.75" x14ac:dyDescent="0.25">
      <c r="A29" s="17" t="s">
        <v>175</v>
      </c>
      <c r="B29" s="18">
        <v>15410</v>
      </c>
      <c r="C29" s="18">
        <f t="shared" si="24"/>
        <v>15410</v>
      </c>
      <c r="D29" s="19">
        <f t="shared" si="12"/>
        <v>1541</v>
      </c>
      <c r="E29" s="18">
        <f t="shared" si="19"/>
        <v>770.5</v>
      </c>
      <c r="F29" s="18">
        <f t="shared" si="20"/>
        <v>1541</v>
      </c>
      <c r="G29" s="18">
        <f t="shared" si="21"/>
        <v>23115</v>
      </c>
      <c r="H29" s="18"/>
      <c r="I29" s="18">
        <f t="shared" si="22"/>
        <v>7062.916666666667</v>
      </c>
      <c r="J29" s="20">
        <f t="shared" si="23"/>
        <v>49440.416666666664</v>
      </c>
      <c r="K29">
        <v>50</v>
      </c>
      <c r="L29" s="21">
        <f t="shared" si="6"/>
        <v>49.440400000000004</v>
      </c>
    </row>
    <row r="30" spans="1:12" ht="15.75" x14ac:dyDescent="0.25">
      <c r="A30" s="13" t="s">
        <v>176</v>
      </c>
      <c r="B30" s="22"/>
      <c r="C30" s="18"/>
      <c r="D30" s="19"/>
      <c r="E30" s="18"/>
      <c r="F30" s="18"/>
      <c r="G30" s="18"/>
      <c r="H30" s="18"/>
      <c r="I30" s="18"/>
      <c r="J30" s="20"/>
      <c r="L30" s="21">
        <f t="shared" si="6"/>
        <v>0</v>
      </c>
    </row>
    <row r="31" spans="1:12" ht="15.75" x14ac:dyDescent="0.25">
      <c r="A31" s="25" t="s">
        <v>177</v>
      </c>
      <c r="B31" s="18">
        <v>16630</v>
      </c>
      <c r="C31" s="18">
        <f>B31</f>
        <v>16630</v>
      </c>
      <c r="D31" s="19"/>
      <c r="E31" s="18">
        <f t="shared" si="19"/>
        <v>831.5</v>
      </c>
      <c r="F31" s="18">
        <f t="shared" si="20"/>
        <v>1663</v>
      </c>
      <c r="G31" s="18">
        <f t="shared" si="21"/>
        <v>24945</v>
      </c>
      <c r="H31" s="18">
        <f>C31*0.5</f>
        <v>8315</v>
      </c>
      <c r="I31" s="18">
        <f t="shared" si="22"/>
        <v>8730.75</v>
      </c>
      <c r="J31" s="20">
        <f t="shared" si="23"/>
        <v>61115.25</v>
      </c>
      <c r="K31" t="s">
        <v>178</v>
      </c>
      <c r="L31" s="21">
        <f t="shared" si="6"/>
        <v>61.115300000000005</v>
      </c>
    </row>
    <row r="32" spans="1:12" ht="15.75" x14ac:dyDescent="0.25">
      <c r="A32" s="25" t="s">
        <v>173</v>
      </c>
      <c r="B32" s="18">
        <v>16630</v>
      </c>
      <c r="C32" s="18">
        <f t="shared" ref="C32:C44" si="25">B32</f>
        <v>16630</v>
      </c>
      <c r="D32" s="19"/>
      <c r="E32" s="18">
        <f t="shared" si="19"/>
        <v>831.5</v>
      </c>
      <c r="F32" s="18">
        <f t="shared" si="20"/>
        <v>1663</v>
      </c>
      <c r="G32" s="18">
        <f t="shared" si="21"/>
        <v>24945</v>
      </c>
      <c r="H32" s="18">
        <f>C32*0.5</f>
        <v>8315</v>
      </c>
      <c r="I32" s="18">
        <f t="shared" si="22"/>
        <v>8730.75</v>
      </c>
      <c r="J32" s="20">
        <f t="shared" si="23"/>
        <v>61115.25</v>
      </c>
      <c r="L32" s="21">
        <f t="shared" si="6"/>
        <v>61.115300000000005</v>
      </c>
    </row>
    <row r="33" spans="1:12" ht="25.5" x14ac:dyDescent="0.25">
      <c r="A33" s="35" t="s">
        <v>166</v>
      </c>
      <c r="B33" s="36">
        <v>16630</v>
      </c>
      <c r="C33" s="36">
        <f t="shared" si="25"/>
        <v>16630</v>
      </c>
      <c r="D33" s="36"/>
      <c r="E33" s="36">
        <f t="shared" si="19"/>
        <v>831.5</v>
      </c>
      <c r="F33" s="36">
        <f t="shared" si="20"/>
        <v>1663</v>
      </c>
      <c r="G33" s="36">
        <f t="shared" si="21"/>
        <v>24945</v>
      </c>
      <c r="H33" s="36">
        <f>C33*0.5</f>
        <v>8315</v>
      </c>
      <c r="I33" s="36">
        <f t="shared" si="22"/>
        <v>8730.75</v>
      </c>
      <c r="J33" s="37">
        <f t="shared" si="23"/>
        <v>61115.25</v>
      </c>
      <c r="L33" s="21">
        <f t="shared" si="6"/>
        <v>61.115300000000005</v>
      </c>
    </row>
    <row r="34" spans="1:12" ht="25.5" x14ac:dyDescent="0.25">
      <c r="A34" s="35" t="s">
        <v>166</v>
      </c>
      <c r="B34" s="36">
        <v>16630</v>
      </c>
      <c r="C34" s="36">
        <f t="shared" si="25"/>
        <v>16630</v>
      </c>
      <c r="D34" s="36"/>
      <c r="E34" s="36">
        <f t="shared" si="19"/>
        <v>831.5</v>
      </c>
      <c r="F34" s="36">
        <f t="shared" si="20"/>
        <v>1663</v>
      </c>
      <c r="G34" s="36">
        <f t="shared" si="21"/>
        <v>24945</v>
      </c>
      <c r="H34" s="36">
        <f>C34*0.5</f>
        <v>8315</v>
      </c>
      <c r="I34" s="36">
        <f t="shared" si="22"/>
        <v>8730.75</v>
      </c>
      <c r="J34" s="37">
        <f t="shared" si="23"/>
        <v>61115.25</v>
      </c>
      <c r="L34" s="21">
        <f t="shared" si="6"/>
        <v>61.115300000000005</v>
      </c>
    </row>
    <row r="35" spans="1:12" ht="15.75" x14ac:dyDescent="0.25">
      <c r="A35" s="17" t="s">
        <v>179</v>
      </c>
      <c r="B35" s="18">
        <v>16630</v>
      </c>
      <c r="C35" s="18">
        <f t="shared" si="25"/>
        <v>16630</v>
      </c>
      <c r="D35" s="19"/>
      <c r="E35" s="18">
        <f t="shared" si="19"/>
        <v>831.5</v>
      </c>
      <c r="F35" s="18">
        <f t="shared" si="20"/>
        <v>1663</v>
      </c>
      <c r="G35" s="18">
        <f t="shared" si="21"/>
        <v>24945</v>
      </c>
      <c r="H35" s="18"/>
      <c r="I35" s="18">
        <f t="shared" si="22"/>
        <v>7344.916666666667</v>
      </c>
      <c r="J35" s="20">
        <f t="shared" si="23"/>
        <v>51414.416666666664</v>
      </c>
      <c r="L35" s="21">
        <f t="shared" si="6"/>
        <v>51.414400000000001</v>
      </c>
    </row>
    <row r="36" spans="1:12" ht="15.75" x14ac:dyDescent="0.25">
      <c r="A36" s="17" t="s">
        <v>180</v>
      </c>
      <c r="B36" s="18">
        <v>15410</v>
      </c>
      <c r="C36" s="18">
        <f t="shared" si="25"/>
        <v>15410</v>
      </c>
      <c r="D36" s="19"/>
      <c r="E36" s="18">
        <f t="shared" si="19"/>
        <v>770.5</v>
      </c>
      <c r="F36" s="18">
        <f t="shared" si="20"/>
        <v>1541</v>
      </c>
      <c r="G36" s="18">
        <f t="shared" si="21"/>
        <v>23115</v>
      </c>
      <c r="H36" s="18"/>
      <c r="I36" s="18">
        <f t="shared" si="22"/>
        <v>6806.083333333333</v>
      </c>
      <c r="J36" s="20">
        <f t="shared" si="23"/>
        <v>47642.583333333336</v>
      </c>
      <c r="K36" t="s">
        <v>181</v>
      </c>
      <c r="L36" s="21">
        <f t="shared" si="6"/>
        <v>47.642600000000002</v>
      </c>
    </row>
    <row r="37" spans="1:12" ht="15.75" x14ac:dyDescent="0.25">
      <c r="A37" s="17" t="s">
        <v>182</v>
      </c>
      <c r="B37" s="18">
        <v>15410</v>
      </c>
      <c r="C37" s="18">
        <f t="shared" si="25"/>
        <v>15410</v>
      </c>
      <c r="D37" s="19">
        <f t="shared" si="12"/>
        <v>1541</v>
      </c>
      <c r="E37" s="18">
        <f t="shared" si="19"/>
        <v>770.5</v>
      </c>
      <c r="F37" s="18">
        <f t="shared" si="20"/>
        <v>1541</v>
      </c>
      <c r="G37" s="18">
        <f t="shared" si="21"/>
        <v>23115</v>
      </c>
      <c r="H37" s="18"/>
      <c r="I37" s="18">
        <f t="shared" si="22"/>
        <v>7062.916666666667</v>
      </c>
      <c r="J37" s="20">
        <f t="shared" si="23"/>
        <v>49440.416666666664</v>
      </c>
      <c r="K37" t="s">
        <v>183</v>
      </c>
      <c r="L37" s="21">
        <f t="shared" si="6"/>
        <v>49.440400000000004</v>
      </c>
    </row>
    <row r="38" spans="1:12" ht="15.75" x14ac:dyDescent="0.25">
      <c r="A38" s="17" t="s">
        <v>184</v>
      </c>
      <c r="B38" s="18">
        <v>15410</v>
      </c>
      <c r="C38" s="18">
        <f t="shared" si="25"/>
        <v>15410</v>
      </c>
      <c r="D38" s="19"/>
      <c r="E38" s="18">
        <f t="shared" si="19"/>
        <v>770.5</v>
      </c>
      <c r="F38" s="18">
        <f t="shared" si="20"/>
        <v>1541</v>
      </c>
      <c r="G38" s="18">
        <f t="shared" si="21"/>
        <v>23115</v>
      </c>
      <c r="H38" s="18"/>
      <c r="I38" s="18">
        <f t="shared" si="22"/>
        <v>6806.083333333333</v>
      </c>
      <c r="J38" s="20">
        <f t="shared" si="23"/>
        <v>47642.583333333336</v>
      </c>
      <c r="K38" t="s">
        <v>181</v>
      </c>
      <c r="L38" s="21">
        <f t="shared" si="6"/>
        <v>47.642600000000002</v>
      </c>
    </row>
    <row r="39" spans="1:12" ht="15.75" x14ac:dyDescent="0.25">
      <c r="A39" s="17" t="s">
        <v>164</v>
      </c>
      <c r="B39" s="18">
        <v>15410</v>
      </c>
      <c r="C39" s="18">
        <f t="shared" si="25"/>
        <v>15410</v>
      </c>
      <c r="D39" s="19">
        <f t="shared" si="12"/>
        <v>1541</v>
      </c>
      <c r="E39" s="18">
        <f t="shared" si="19"/>
        <v>770.5</v>
      </c>
      <c r="F39" s="18">
        <f t="shared" si="20"/>
        <v>1541</v>
      </c>
      <c r="G39" s="18">
        <f t="shared" si="21"/>
        <v>23115</v>
      </c>
      <c r="H39" s="18"/>
      <c r="I39" s="18">
        <f t="shared" si="22"/>
        <v>7062.916666666667</v>
      </c>
      <c r="J39" s="20">
        <f t="shared" si="23"/>
        <v>49440.416666666664</v>
      </c>
      <c r="L39" s="21">
        <f t="shared" si="6"/>
        <v>49.440400000000004</v>
      </c>
    </row>
    <row r="40" spans="1:12" s="33" customFormat="1" ht="15.75" x14ac:dyDescent="0.25">
      <c r="A40" s="30" t="s">
        <v>159</v>
      </c>
      <c r="B40" s="31">
        <v>15410</v>
      </c>
      <c r="C40" s="31">
        <f t="shared" si="25"/>
        <v>15410</v>
      </c>
      <c r="D40" s="31"/>
      <c r="E40" s="31">
        <f t="shared" si="19"/>
        <v>770.5</v>
      </c>
      <c r="F40" s="31">
        <f t="shared" si="20"/>
        <v>1541</v>
      </c>
      <c r="G40" s="31">
        <f t="shared" si="21"/>
        <v>23115</v>
      </c>
      <c r="H40" s="31"/>
      <c r="I40" s="31">
        <f t="shared" si="22"/>
        <v>6806.083333333333</v>
      </c>
      <c r="J40" s="32">
        <f t="shared" si="23"/>
        <v>47642.583333333336</v>
      </c>
      <c r="L40" s="34">
        <f t="shared" si="6"/>
        <v>47.642600000000002</v>
      </c>
    </row>
    <row r="41" spans="1:12" ht="15.75" x14ac:dyDescent="0.25">
      <c r="A41" s="17" t="s">
        <v>185</v>
      </c>
      <c r="B41" s="18">
        <v>15410</v>
      </c>
      <c r="C41" s="18">
        <f t="shared" si="25"/>
        <v>15410</v>
      </c>
      <c r="D41" s="19"/>
      <c r="E41" s="18">
        <f t="shared" si="19"/>
        <v>770.5</v>
      </c>
      <c r="F41" s="18">
        <f t="shared" si="20"/>
        <v>1541</v>
      </c>
      <c r="G41" s="18">
        <f t="shared" si="21"/>
        <v>23115</v>
      </c>
      <c r="H41" s="18"/>
      <c r="I41" s="18">
        <f t="shared" si="22"/>
        <v>6806.083333333333</v>
      </c>
      <c r="J41" s="20">
        <f t="shared" si="23"/>
        <v>47642.583333333336</v>
      </c>
      <c r="L41" s="21">
        <f t="shared" si="6"/>
        <v>47.642600000000002</v>
      </c>
    </row>
    <row r="42" spans="1:12" ht="15.75" x14ac:dyDescent="0.25">
      <c r="A42" s="26" t="s">
        <v>186</v>
      </c>
      <c r="B42" s="18">
        <v>15410</v>
      </c>
      <c r="C42" s="18">
        <f t="shared" si="25"/>
        <v>15410</v>
      </c>
      <c r="D42" s="19"/>
      <c r="E42" s="18">
        <f t="shared" si="19"/>
        <v>770.5</v>
      </c>
      <c r="F42" s="18">
        <f t="shared" si="20"/>
        <v>1541</v>
      </c>
      <c r="G42" s="18">
        <f t="shared" si="21"/>
        <v>23115</v>
      </c>
      <c r="H42" s="18"/>
      <c r="I42" s="18">
        <f t="shared" si="22"/>
        <v>6806.083333333333</v>
      </c>
      <c r="J42" s="20">
        <f t="shared" si="23"/>
        <v>47642.583333333336</v>
      </c>
      <c r="K42" s="27" t="s">
        <v>187</v>
      </c>
      <c r="L42" s="21">
        <f t="shared" si="6"/>
        <v>47.642600000000002</v>
      </c>
    </row>
    <row r="43" spans="1:12" ht="15.75" x14ac:dyDescent="0.25">
      <c r="A43" s="26" t="s">
        <v>188</v>
      </c>
      <c r="B43" s="18">
        <v>15410</v>
      </c>
      <c r="C43" s="18">
        <f t="shared" si="25"/>
        <v>15410</v>
      </c>
      <c r="D43" s="19"/>
      <c r="E43" s="18">
        <f t="shared" si="19"/>
        <v>770.5</v>
      </c>
      <c r="F43" s="18">
        <f t="shared" si="20"/>
        <v>1541</v>
      </c>
      <c r="G43" s="18">
        <f t="shared" si="21"/>
        <v>23115</v>
      </c>
      <c r="H43" s="18"/>
      <c r="I43" s="18">
        <f t="shared" si="22"/>
        <v>6806.083333333333</v>
      </c>
      <c r="J43" s="20">
        <f t="shared" si="23"/>
        <v>47642.583333333336</v>
      </c>
      <c r="L43" s="21">
        <f t="shared" si="6"/>
        <v>47.642600000000002</v>
      </c>
    </row>
    <row r="44" spans="1:12" ht="15.75" x14ac:dyDescent="0.25">
      <c r="A44" s="26" t="s">
        <v>189</v>
      </c>
      <c r="B44" s="18">
        <v>15410</v>
      </c>
      <c r="C44" s="18">
        <f t="shared" si="25"/>
        <v>15410</v>
      </c>
      <c r="D44" s="19"/>
      <c r="E44" s="18">
        <f t="shared" si="19"/>
        <v>770.5</v>
      </c>
      <c r="F44" s="18">
        <f t="shared" si="20"/>
        <v>1541</v>
      </c>
      <c r="G44" s="18">
        <f t="shared" si="21"/>
        <v>23115</v>
      </c>
      <c r="H44" s="18"/>
      <c r="I44" s="18">
        <f t="shared" si="22"/>
        <v>6806.083333333333</v>
      </c>
      <c r="J44" s="20">
        <f t="shared" si="23"/>
        <v>47642.583333333336</v>
      </c>
      <c r="L44" s="21">
        <f t="shared" si="6"/>
        <v>47.642600000000002</v>
      </c>
    </row>
    <row r="45" spans="1:12" ht="15.75" x14ac:dyDescent="0.25">
      <c r="A45" s="13" t="s">
        <v>190</v>
      </c>
      <c r="B45" s="18"/>
      <c r="C45" s="18"/>
      <c r="D45" s="19"/>
      <c r="E45" s="18"/>
      <c r="F45" s="18"/>
      <c r="G45" s="18"/>
      <c r="H45" s="18"/>
      <c r="I45" s="18"/>
      <c r="J45" s="20"/>
      <c r="L45" s="21"/>
    </row>
    <row r="46" spans="1:12" ht="15.75" x14ac:dyDescent="0.25">
      <c r="A46" s="25" t="s">
        <v>173</v>
      </c>
      <c r="B46" s="18">
        <v>16630</v>
      </c>
      <c r="C46" s="18">
        <f t="shared" si="0"/>
        <v>20787.5</v>
      </c>
      <c r="D46" s="19"/>
      <c r="E46" s="18">
        <f t="shared" ref="E46:E53" si="26">C46*0.05</f>
        <v>1039.375</v>
      </c>
      <c r="F46" s="18">
        <f t="shared" ref="F46:F53" si="27">C46*0.1</f>
        <v>2078.75</v>
      </c>
      <c r="G46" s="18">
        <f>C46*0.9</f>
        <v>18708.75</v>
      </c>
      <c r="H46" s="18">
        <f>C46*0.5</f>
        <v>10393.75</v>
      </c>
      <c r="I46" s="18">
        <f t="shared" ref="I46:I53" si="28">(C46+D46+E46+F46+G46+H46)*2/12</f>
        <v>8834.6875</v>
      </c>
      <c r="J46" s="20">
        <f t="shared" ref="J46:J53" si="29">C46+D46+E46+F46+G46+H46+I46</f>
        <v>61842.8125</v>
      </c>
      <c r="L46" s="21">
        <f t="shared" si="6"/>
        <v>61.842800000000004</v>
      </c>
    </row>
    <row r="47" spans="1:12" ht="25.5" x14ac:dyDescent="0.25">
      <c r="A47" s="35" t="s">
        <v>166</v>
      </c>
      <c r="B47" s="36">
        <v>16630</v>
      </c>
      <c r="C47" s="36">
        <f t="shared" si="0"/>
        <v>20787.5</v>
      </c>
      <c r="D47" s="36"/>
      <c r="E47" s="36">
        <f t="shared" si="26"/>
        <v>1039.375</v>
      </c>
      <c r="F47" s="36">
        <f t="shared" si="27"/>
        <v>2078.75</v>
      </c>
      <c r="G47" s="36">
        <f t="shared" ref="G47:G53" si="30">C47*0.9</f>
        <v>18708.75</v>
      </c>
      <c r="H47" s="36">
        <f>C47*0.5</f>
        <v>10393.75</v>
      </c>
      <c r="I47" s="36">
        <f t="shared" si="28"/>
        <v>8834.6875</v>
      </c>
      <c r="J47" s="37">
        <f t="shared" si="29"/>
        <v>61842.8125</v>
      </c>
      <c r="L47" s="21">
        <f t="shared" si="6"/>
        <v>61.842800000000004</v>
      </c>
    </row>
    <row r="48" spans="1:12" s="33" customFormat="1" ht="15.75" x14ac:dyDescent="0.25">
      <c r="A48" s="30" t="s">
        <v>159</v>
      </c>
      <c r="B48" s="31">
        <v>15410</v>
      </c>
      <c r="C48" s="31">
        <f t="shared" si="0"/>
        <v>19262.5</v>
      </c>
      <c r="D48" s="31"/>
      <c r="E48" s="31">
        <f t="shared" si="26"/>
        <v>963.125</v>
      </c>
      <c r="F48" s="31">
        <f t="shared" si="27"/>
        <v>1926.25</v>
      </c>
      <c r="G48" s="31">
        <f t="shared" si="30"/>
        <v>17336.25</v>
      </c>
      <c r="H48" s="31"/>
      <c r="I48" s="31">
        <f t="shared" si="28"/>
        <v>6581.354166666667</v>
      </c>
      <c r="J48" s="32">
        <f t="shared" si="29"/>
        <v>46069.479166666664</v>
      </c>
      <c r="L48" s="34">
        <f t="shared" si="6"/>
        <v>46.069499999999998</v>
      </c>
    </row>
    <row r="49" spans="1:12" ht="15.75" x14ac:dyDescent="0.25">
      <c r="A49" s="26" t="s">
        <v>191</v>
      </c>
      <c r="B49" s="18">
        <v>15410</v>
      </c>
      <c r="C49" s="18">
        <f t="shared" si="0"/>
        <v>19262.5</v>
      </c>
      <c r="D49" s="19"/>
      <c r="E49" s="18">
        <f t="shared" si="26"/>
        <v>963.125</v>
      </c>
      <c r="F49" s="18">
        <f t="shared" si="27"/>
        <v>1926.25</v>
      </c>
      <c r="G49" s="18">
        <f t="shared" si="30"/>
        <v>17336.25</v>
      </c>
      <c r="H49" s="18"/>
      <c r="I49" s="18">
        <f t="shared" si="28"/>
        <v>6581.354166666667</v>
      </c>
      <c r="J49" s="20">
        <f t="shared" si="29"/>
        <v>46069.479166666664</v>
      </c>
      <c r="L49" s="21">
        <f t="shared" si="6"/>
        <v>46.069499999999998</v>
      </c>
    </row>
    <row r="50" spans="1:12" ht="15.75" x14ac:dyDescent="0.25">
      <c r="A50" s="17" t="s">
        <v>155</v>
      </c>
      <c r="B50" s="18">
        <v>15410</v>
      </c>
      <c r="C50" s="18">
        <f t="shared" si="0"/>
        <v>19262.5</v>
      </c>
      <c r="D50" s="19">
        <f>C50*0.1</f>
        <v>1926.25</v>
      </c>
      <c r="E50" s="18">
        <f t="shared" si="26"/>
        <v>963.125</v>
      </c>
      <c r="F50" s="18">
        <f t="shared" si="27"/>
        <v>1926.25</v>
      </c>
      <c r="G50" s="18">
        <f t="shared" si="30"/>
        <v>17336.25</v>
      </c>
      <c r="H50" s="18"/>
      <c r="I50" s="18">
        <f t="shared" si="28"/>
        <v>6902.395833333333</v>
      </c>
      <c r="J50" s="20">
        <f t="shared" si="29"/>
        <v>48316.770833333336</v>
      </c>
      <c r="L50" s="21">
        <f t="shared" si="6"/>
        <v>48.316800000000001</v>
      </c>
    </row>
    <row r="51" spans="1:12" ht="15.75" x14ac:dyDescent="0.25">
      <c r="A51" s="17" t="s">
        <v>192</v>
      </c>
      <c r="B51" s="18">
        <v>15410</v>
      </c>
      <c r="C51" s="18">
        <f t="shared" si="0"/>
        <v>19262.5</v>
      </c>
      <c r="D51" s="19"/>
      <c r="E51" s="18">
        <f t="shared" si="26"/>
        <v>963.125</v>
      </c>
      <c r="F51" s="18">
        <f t="shared" si="27"/>
        <v>1926.25</v>
      </c>
      <c r="G51" s="18">
        <f t="shared" si="30"/>
        <v>17336.25</v>
      </c>
      <c r="H51" s="18"/>
      <c r="I51" s="18">
        <f t="shared" si="28"/>
        <v>6581.354166666667</v>
      </c>
      <c r="J51" s="20">
        <f t="shared" si="29"/>
        <v>46069.479166666664</v>
      </c>
      <c r="L51" s="21">
        <f t="shared" si="6"/>
        <v>46.069499999999998</v>
      </c>
    </row>
    <row r="52" spans="1:12" ht="15.75" x14ac:dyDescent="0.25">
      <c r="A52" s="17" t="s">
        <v>164</v>
      </c>
      <c r="B52" s="18">
        <v>15410</v>
      </c>
      <c r="C52" s="18">
        <f t="shared" si="0"/>
        <v>19262.5</v>
      </c>
      <c r="D52" s="19">
        <f t="shared" si="12"/>
        <v>1926.25</v>
      </c>
      <c r="E52" s="18">
        <f t="shared" si="26"/>
        <v>963.125</v>
      </c>
      <c r="F52" s="18">
        <f t="shared" si="27"/>
        <v>1926.25</v>
      </c>
      <c r="G52" s="18">
        <f t="shared" si="30"/>
        <v>17336.25</v>
      </c>
      <c r="H52" s="18"/>
      <c r="I52" s="18">
        <f t="shared" si="28"/>
        <v>6902.395833333333</v>
      </c>
      <c r="J52" s="20">
        <f t="shared" si="29"/>
        <v>48316.770833333336</v>
      </c>
      <c r="K52">
        <v>40</v>
      </c>
      <c r="L52" s="21">
        <f t="shared" si="6"/>
        <v>48.316800000000001</v>
      </c>
    </row>
    <row r="53" spans="1:12" ht="15.75" x14ac:dyDescent="0.25">
      <c r="A53" s="17" t="s">
        <v>193</v>
      </c>
      <c r="B53" s="28">
        <v>15410</v>
      </c>
      <c r="C53" s="18">
        <f t="shared" si="0"/>
        <v>19262.5</v>
      </c>
      <c r="D53" s="19"/>
      <c r="E53" s="18">
        <f t="shared" si="26"/>
        <v>963.125</v>
      </c>
      <c r="F53" s="18">
        <f t="shared" si="27"/>
        <v>1926.25</v>
      </c>
      <c r="G53" s="18">
        <f t="shared" si="30"/>
        <v>17336.25</v>
      </c>
      <c r="H53" s="18"/>
      <c r="I53" s="18">
        <f t="shared" si="28"/>
        <v>6581.354166666667</v>
      </c>
      <c r="J53" s="20">
        <f t="shared" si="29"/>
        <v>46069.479166666664</v>
      </c>
      <c r="L53" s="21">
        <f t="shared" si="6"/>
        <v>46.069499999999998</v>
      </c>
    </row>
    <row r="54" spans="1:12" ht="15.75" x14ac:dyDescent="0.25">
      <c r="A54" s="13" t="s">
        <v>194</v>
      </c>
      <c r="B54" s="18"/>
      <c r="C54" s="18"/>
      <c r="D54" s="19"/>
      <c r="E54" s="18"/>
      <c r="F54" s="18"/>
      <c r="G54" s="18"/>
      <c r="H54" s="18"/>
      <c r="I54" s="18"/>
      <c r="J54" s="20"/>
      <c r="L54" s="21"/>
    </row>
    <row r="55" spans="1:12" ht="15.75" x14ac:dyDescent="0.25">
      <c r="A55" s="25" t="s">
        <v>195</v>
      </c>
      <c r="B55" s="18">
        <v>16630</v>
      </c>
      <c r="C55" s="18">
        <f>B55</f>
        <v>16630</v>
      </c>
      <c r="D55" s="19"/>
      <c r="E55" s="18">
        <f t="shared" ref="E55:E62" si="31">C55*0.05</f>
        <v>831.5</v>
      </c>
      <c r="F55" s="18">
        <f t="shared" ref="F55:F62" si="32">C55*0.1</f>
        <v>1663</v>
      </c>
      <c r="G55" s="18">
        <f t="shared" ref="G55:G62" si="33">C55*1.5</f>
        <v>24945</v>
      </c>
      <c r="H55" s="18">
        <f>C55*0.5</f>
        <v>8315</v>
      </c>
      <c r="I55" s="18">
        <f t="shared" ref="I55:I62" si="34">(C55+D55+E55+F55+G55+H55)*2/12</f>
        <v>8730.75</v>
      </c>
      <c r="J55" s="20">
        <f t="shared" ref="J55:J62" si="35">C55+D55+E55+F55+G55+H55+I55</f>
        <v>61115.25</v>
      </c>
      <c r="L55" s="21">
        <f t="shared" si="6"/>
        <v>61.115300000000005</v>
      </c>
    </row>
    <row r="56" spans="1:12" ht="15.75" x14ac:dyDescent="0.25">
      <c r="A56" s="25" t="s">
        <v>196</v>
      </c>
      <c r="B56" s="18">
        <v>16630</v>
      </c>
      <c r="C56" s="18">
        <f t="shared" ref="C56:C62" si="36">B56</f>
        <v>16630</v>
      </c>
      <c r="D56" s="19"/>
      <c r="E56" s="18">
        <f t="shared" si="31"/>
        <v>831.5</v>
      </c>
      <c r="F56" s="18">
        <f t="shared" si="32"/>
        <v>1663</v>
      </c>
      <c r="G56" s="18">
        <f t="shared" si="33"/>
        <v>24945</v>
      </c>
      <c r="H56" s="18"/>
      <c r="I56" s="18">
        <f t="shared" si="34"/>
        <v>7344.916666666667</v>
      </c>
      <c r="J56" s="20">
        <f t="shared" si="35"/>
        <v>51414.416666666664</v>
      </c>
      <c r="L56" s="21">
        <f t="shared" si="6"/>
        <v>51.414400000000001</v>
      </c>
    </row>
    <row r="57" spans="1:12" ht="15.75" x14ac:dyDescent="0.25">
      <c r="A57" s="25" t="s">
        <v>197</v>
      </c>
      <c r="B57" s="28">
        <v>15410</v>
      </c>
      <c r="C57" s="18">
        <f t="shared" si="36"/>
        <v>15410</v>
      </c>
      <c r="D57" s="19"/>
      <c r="E57" s="18">
        <f t="shared" si="31"/>
        <v>770.5</v>
      </c>
      <c r="F57" s="18">
        <f t="shared" si="32"/>
        <v>1541</v>
      </c>
      <c r="G57" s="18">
        <f t="shared" si="33"/>
        <v>23115</v>
      </c>
      <c r="H57" s="18"/>
      <c r="I57" s="18">
        <f t="shared" si="34"/>
        <v>6806.083333333333</v>
      </c>
      <c r="J57" s="20">
        <f t="shared" si="35"/>
        <v>47642.583333333336</v>
      </c>
      <c r="L57" s="21">
        <f t="shared" si="6"/>
        <v>47.642600000000002</v>
      </c>
    </row>
    <row r="58" spans="1:12" ht="15.75" x14ac:dyDescent="0.25">
      <c r="A58" s="17" t="s">
        <v>167</v>
      </c>
      <c r="B58" s="18">
        <v>15410</v>
      </c>
      <c r="C58" s="18">
        <f t="shared" si="36"/>
        <v>15410</v>
      </c>
      <c r="D58" s="19"/>
      <c r="E58" s="18">
        <f t="shared" si="31"/>
        <v>770.5</v>
      </c>
      <c r="F58" s="18">
        <f t="shared" si="32"/>
        <v>1541</v>
      </c>
      <c r="G58" s="18">
        <f t="shared" si="33"/>
        <v>23115</v>
      </c>
      <c r="H58" s="18"/>
      <c r="I58" s="18">
        <f t="shared" si="34"/>
        <v>6806.083333333333</v>
      </c>
      <c r="J58" s="20">
        <f t="shared" si="35"/>
        <v>47642.583333333336</v>
      </c>
      <c r="L58" s="21">
        <f t="shared" si="6"/>
        <v>47.642600000000002</v>
      </c>
    </row>
    <row r="59" spans="1:12" ht="15.75" x14ac:dyDescent="0.25">
      <c r="A59" s="17" t="s">
        <v>163</v>
      </c>
      <c r="B59" s="18">
        <v>15410</v>
      </c>
      <c r="C59" s="18">
        <f t="shared" si="36"/>
        <v>15410</v>
      </c>
      <c r="D59" s="19"/>
      <c r="E59" s="18">
        <f t="shared" si="31"/>
        <v>770.5</v>
      </c>
      <c r="F59" s="18">
        <f t="shared" si="32"/>
        <v>1541</v>
      </c>
      <c r="G59" s="18">
        <f t="shared" si="33"/>
        <v>23115</v>
      </c>
      <c r="H59" s="18"/>
      <c r="I59" s="18">
        <f t="shared" si="34"/>
        <v>6806.083333333333</v>
      </c>
      <c r="J59" s="20">
        <f t="shared" si="35"/>
        <v>47642.583333333336</v>
      </c>
      <c r="L59" s="21">
        <f t="shared" si="6"/>
        <v>47.642600000000002</v>
      </c>
    </row>
    <row r="60" spans="1:12" ht="15.75" x14ac:dyDescent="0.25">
      <c r="A60" s="17" t="s">
        <v>198</v>
      </c>
      <c r="B60" s="18">
        <v>15410</v>
      </c>
      <c r="C60" s="18">
        <f t="shared" si="36"/>
        <v>15410</v>
      </c>
      <c r="D60" s="19"/>
      <c r="E60" s="18">
        <f t="shared" si="31"/>
        <v>770.5</v>
      </c>
      <c r="F60" s="18">
        <f t="shared" si="32"/>
        <v>1541</v>
      </c>
      <c r="G60" s="18">
        <f t="shared" si="33"/>
        <v>23115</v>
      </c>
      <c r="H60" s="18"/>
      <c r="I60" s="18">
        <f t="shared" si="34"/>
        <v>6806.083333333333</v>
      </c>
      <c r="J60" s="20">
        <f t="shared" si="35"/>
        <v>47642.583333333336</v>
      </c>
      <c r="L60" s="21">
        <f t="shared" si="6"/>
        <v>47.642600000000002</v>
      </c>
    </row>
    <row r="61" spans="1:12" ht="15.75" x14ac:dyDescent="0.25">
      <c r="A61" s="17" t="s">
        <v>199</v>
      </c>
      <c r="B61" s="28">
        <v>15410</v>
      </c>
      <c r="C61" s="18">
        <f t="shared" si="36"/>
        <v>15410</v>
      </c>
      <c r="D61" s="19">
        <f>C61*0.1</f>
        <v>1541</v>
      </c>
      <c r="E61" s="18">
        <f t="shared" si="31"/>
        <v>770.5</v>
      </c>
      <c r="F61" s="18">
        <f t="shared" si="32"/>
        <v>1541</v>
      </c>
      <c r="G61" s="18">
        <f t="shared" si="33"/>
        <v>23115</v>
      </c>
      <c r="H61" s="18"/>
      <c r="I61" s="18">
        <f t="shared" si="34"/>
        <v>7062.916666666667</v>
      </c>
      <c r="J61" s="20">
        <f t="shared" si="35"/>
        <v>49440.416666666664</v>
      </c>
      <c r="L61" s="21">
        <f t="shared" si="6"/>
        <v>49.440400000000004</v>
      </c>
    </row>
    <row r="62" spans="1:12" ht="15.75" x14ac:dyDescent="0.25">
      <c r="A62" s="17" t="s">
        <v>185</v>
      </c>
      <c r="B62" s="18">
        <v>15410</v>
      </c>
      <c r="C62" s="18">
        <f t="shared" si="36"/>
        <v>15410</v>
      </c>
      <c r="D62" s="19"/>
      <c r="E62" s="18">
        <f t="shared" si="31"/>
        <v>770.5</v>
      </c>
      <c r="F62" s="18">
        <f t="shared" si="32"/>
        <v>1541</v>
      </c>
      <c r="G62" s="18">
        <f t="shared" si="33"/>
        <v>23115</v>
      </c>
      <c r="H62" s="18"/>
      <c r="I62" s="18">
        <f t="shared" si="34"/>
        <v>6806.083333333333</v>
      </c>
      <c r="J62" s="20">
        <f t="shared" si="35"/>
        <v>47642.583333333336</v>
      </c>
      <c r="L62" s="21">
        <f t="shared" si="6"/>
        <v>47.642600000000002</v>
      </c>
    </row>
    <row r="63" spans="1:12" ht="15.75" x14ac:dyDescent="0.25">
      <c r="A63" s="13" t="s">
        <v>200</v>
      </c>
      <c r="B63" s="18"/>
      <c r="C63" s="18"/>
      <c r="D63" s="19"/>
      <c r="E63" s="18"/>
      <c r="F63" s="18"/>
      <c r="G63" s="18"/>
      <c r="H63" s="18"/>
      <c r="I63" s="18"/>
      <c r="J63" s="20"/>
      <c r="L63" s="21"/>
    </row>
    <row r="64" spans="1:12" ht="25.5" x14ac:dyDescent="0.25">
      <c r="A64" s="17" t="s">
        <v>169</v>
      </c>
      <c r="B64" s="18">
        <v>15410</v>
      </c>
      <c r="C64" s="18">
        <f>B64</f>
        <v>15410</v>
      </c>
      <c r="D64" s="19">
        <f t="shared" si="12"/>
        <v>1541</v>
      </c>
      <c r="E64" s="18">
        <f t="shared" ref="E64:E74" si="37">C64*0.05</f>
        <v>770.5</v>
      </c>
      <c r="F64" s="18">
        <f t="shared" ref="F64:F74" si="38">C64*0.1</f>
        <v>1541</v>
      </c>
      <c r="G64" s="18">
        <f t="shared" ref="G64:G74" si="39">C64*1.5</f>
        <v>23115</v>
      </c>
      <c r="H64" s="18"/>
      <c r="I64" s="18">
        <f t="shared" ref="I64:I74" si="40">(C64+D64+E64+F64+G64+H64)*2/12</f>
        <v>7062.916666666667</v>
      </c>
      <c r="J64" s="20">
        <f t="shared" ref="J64:J74" si="41">C64+D64+E64+F64+G64+H64+I64</f>
        <v>49440.416666666664</v>
      </c>
      <c r="L64" s="21">
        <f t="shared" si="6"/>
        <v>49.440400000000004</v>
      </c>
    </row>
    <row r="65" spans="1:12" ht="25.5" x14ac:dyDescent="0.25">
      <c r="A65" s="17" t="s">
        <v>201</v>
      </c>
      <c r="B65" s="18">
        <v>16630</v>
      </c>
      <c r="C65" s="18">
        <f t="shared" ref="C65:C74" si="42">B65</f>
        <v>16630</v>
      </c>
      <c r="D65" s="19">
        <f t="shared" si="12"/>
        <v>1663</v>
      </c>
      <c r="E65" s="18">
        <f t="shared" si="37"/>
        <v>831.5</v>
      </c>
      <c r="F65" s="18">
        <f t="shared" si="38"/>
        <v>1663</v>
      </c>
      <c r="G65" s="18">
        <f t="shared" si="39"/>
        <v>24945</v>
      </c>
      <c r="H65" s="18"/>
      <c r="I65" s="18">
        <f t="shared" si="40"/>
        <v>7622.083333333333</v>
      </c>
      <c r="J65" s="20">
        <f t="shared" si="41"/>
        <v>53354.583333333336</v>
      </c>
      <c r="L65" s="21">
        <f t="shared" si="6"/>
        <v>53.354599999999998</v>
      </c>
    </row>
    <row r="66" spans="1:12" ht="15.75" x14ac:dyDescent="0.25">
      <c r="A66" s="17" t="s">
        <v>202</v>
      </c>
      <c r="B66" s="18">
        <v>16630</v>
      </c>
      <c r="C66" s="18">
        <f t="shared" si="42"/>
        <v>16630</v>
      </c>
      <c r="D66" s="19"/>
      <c r="E66" s="18">
        <f t="shared" si="37"/>
        <v>831.5</v>
      </c>
      <c r="F66" s="18">
        <f t="shared" si="38"/>
        <v>1663</v>
      </c>
      <c r="G66" s="18">
        <f t="shared" si="39"/>
        <v>24945</v>
      </c>
      <c r="H66" s="18"/>
      <c r="I66" s="18">
        <f t="shared" si="40"/>
        <v>7344.916666666667</v>
      </c>
      <c r="J66" s="20">
        <f t="shared" si="41"/>
        <v>51414.416666666664</v>
      </c>
      <c r="L66" s="21">
        <f t="shared" si="6"/>
        <v>51.414400000000001</v>
      </c>
    </row>
    <row r="67" spans="1:12" ht="15.75" x14ac:dyDescent="0.25">
      <c r="A67" s="17" t="s">
        <v>203</v>
      </c>
      <c r="B67" s="18">
        <v>16630</v>
      </c>
      <c r="C67" s="18">
        <f t="shared" si="42"/>
        <v>16630</v>
      </c>
      <c r="D67" s="19"/>
      <c r="E67" s="18">
        <f t="shared" si="37"/>
        <v>831.5</v>
      </c>
      <c r="F67" s="18">
        <f t="shared" si="38"/>
        <v>1663</v>
      </c>
      <c r="G67" s="18">
        <f t="shared" si="39"/>
        <v>24945</v>
      </c>
      <c r="H67" s="18">
        <f>C67*0.5</f>
        <v>8315</v>
      </c>
      <c r="I67" s="18">
        <f t="shared" si="40"/>
        <v>8730.75</v>
      </c>
      <c r="J67" s="20">
        <f t="shared" si="41"/>
        <v>61115.25</v>
      </c>
      <c r="L67" s="21">
        <f t="shared" si="6"/>
        <v>61.115300000000005</v>
      </c>
    </row>
    <row r="68" spans="1:12" ht="15.75" x14ac:dyDescent="0.25">
      <c r="A68" s="17" t="s">
        <v>173</v>
      </c>
      <c r="B68" s="18">
        <v>16630</v>
      </c>
      <c r="C68" s="18">
        <f t="shared" si="42"/>
        <v>16630</v>
      </c>
      <c r="D68" s="19"/>
      <c r="E68" s="18">
        <f t="shared" si="37"/>
        <v>831.5</v>
      </c>
      <c r="F68" s="18">
        <f t="shared" si="38"/>
        <v>1663</v>
      </c>
      <c r="G68" s="18">
        <f t="shared" si="39"/>
        <v>24945</v>
      </c>
      <c r="H68" s="18">
        <f>C68*0.5</f>
        <v>8315</v>
      </c>
      <c r="I68" s="18">
        <f t="shared" si="40"/>
        <v>8730.75</v>
      </c>
      <c r="J68" s="20">
        <f t="shared" si="41"/>
        <v>61115.25</v>
      </c>
      <c r="L68" s="21">
        <f t="shared" si="6"/>
        <v>61.115300000000005</v>
      </c>
    </row>
    <row r="69" spans="1:12" ht="25.5" x14ac:dyDescent="0.25">
      <c r="A69" s="35" t="s">
        <v>166</v>
      </c>
      <c r="B69" s="36">
        <v>16630</v>
      </c>
      <c r="C69" s="36">
        <f t="shared" si="42"/>
        <v>16630</v>
      </c>
      <c r="D69" s="36"/>
      <c r="E69" s="36">
        <f t="shared" si="37"/>
        <v>831.5</v>
      </c>
      <c r="F69" s="36">
        <f t="shared" si="38"/>
        <v>1663</v>
      </c>
      <c r="G69" s="36">
        <f t="shared" si="39"/>
        <v>24945</v>
      </c>
      <c r="H69" s="36">
        <f>C69*0.5</f>
        <v>8315</v>
      </c>
      <c r="I69" s="36">
        <f t="shared" si="40"/>
        <v>8730.75</v>
      </c>
      <c r="J69" s="37">
        <f t="shared" si="41"/>
        <v>61115.25</v>
      </c>
      <c r="L69" s="21">
        <f t="shared" si="6"/>
        <v>61.115300000000005</v>
      </c>
    </row>
    <row r="70" spans="1:12" ht="15.75" x14ac:dyDescent="0.25">
      <c r="A70" s="17" t="s">
        <v>204</v>
      </c>
      <c r="B70" s="18">
        <v>16630</v>
      </c>
      <c r="C70" s="18">
        <f t="shared" si="42"/>
        <v>16630</v>
      </c>
      <c r="D70" s="19"/>
      <c r="E70" s="18">
        <f t="shared" si="37"/>
        <v>831.5</v>
      </c>
      <c r="F70" s="18">
        <f t="shared" si="38"/>
        <v>1663</v>
      </c>
      <c r="G70" s="18">
        <f t="shared" si="39"/>
        <v>24945</v>
      </c>
      <c r="H70" s="18"/>
      <c r="I70" s="18">
        <f t="shared" si="40"/>
        <v>7344.916666666667</v>
      </c>
      <c r="J70" s="20">
        <f t="shared" si="41"/>
        <v>51414.416666666664</v>
      </c>
      <c r="L70" s="21">
        <f t="shared" si="6"/>
        <v>51.414400000000001</v>
      </c>
    </row>
    <row r="71" spans="1:12" ht="15.75" x14ac:dyDescent="0.25">
      <c r="A71" s="17" t="s">
        <v>193</v>
      </c>
      <c r="B71" s="19">
        <v>15410</v>
      </c>
      <c r="C71" s="18">
        <f t="shared" si="42"/>
        <v>15410</v>
      </c>
      <c r="D71" s="19"/>
      <c r="E71" s="18">
        <f t="shared" si="37"/>
        <v>770.5</v>
      </c>
      <c r="F71" s="18">
        <f t="shared" si="38"/>
        <v>1541</v>
      </c>
      <c r="G71" s="18">
        <f t="shared" si="39"/>
        <v>23115</v>
      </c>
      <c r="H71" s="18"/>
      <c r="I71" s="18">
        <f t="shared" si="40"/>
        <v>6806.083333333333</v>
      </c>
      <c r="J71" s="20">
        <f t="shared" si="41"/>
        <v>47642.583333333336</v>
      </c>
      <c r="L71" s="21">
        <f t="shared" ref="L71:L121" si="43">ROUND(J71,1)/1000</f>
        <v>47.642600000000002</v>
      </c>
    </row>
    <row r="72" spans="1:12" ht="15.75" x14ac:dyDescent="0.25">
      <c r="A72" s="17" t="s">
        <v>205</v>
      </c>
      <c r="B72" s="19">
        <v>15410</v>
      </c>
      <c r="C72" s="18">
        <f t="shared" si="42"/>
        <v>15410</v>
      </c>
      <c r="D72" s="19">
        <f>C72*0.25</f>
        <v>3852.5</v>
      </c>
      <c r="E72" s="19">
        <f t="shared" si="37"/>
        <v>770.5</v>
      </c>
      <c r="F72" s="19">
        <f t="shared" si="38"/>
        <v>1541</v>
      </c>
      <c r="G72" s="19">
        <f t="shared" si="39"/>
        <v>23115</v>
      </c>
      <c r="H72" s="22"/>
      <c r="I72" s="19">
        <f t="shared" si="40"/>
        <v>7448.166666666667</v>
      </c>
      <c r="J72" s="29">
        <f t="shared" si="41"/>
        <v>52137.166666666664</v>
      </c>
      <c r="L72" s="21">
        <f t="shared" si="43"/>
        <v>52.1372</v>
      </c>
    </row>
    <row r="73" spans="1:12" ht="15.75" x14ac:dyDescent="0.25">
      <c r="A73" s="26" t="s">
        <v>186</v>
      </c>
      <c r="B73" s="18">
        <v>15410</v>
      </c>
      <c r="C73" s="18">
        <f t="shared" si="42"/>
        <v>15410</v>
      </c>
      <c r="D73" s="19"/>
      <c r="E73" s="18">
        <f t="shared" si="37"/>
        <v>770.5</v>
      </c>
      <c r="F73" s="18">
        <f t="shared" si="38"/>
        <v>1541</v>
      </c>
      <c r="G73" s="18">
        <f t="shared" si="39"/>
        <v>23115</v>
      </c>
      <c r="H73" s="18"/>
      <c r="I73" s="18">
        <f t="shared" si="40"/>
        <v>6806.083333333333</v>
      </c>
      <c r="J73" s="20">
        <f t="shared" si="41"/>
        <v>47642.583333333336</v>
      </c>
      <c r="L73" s="21">
        <f t="shared" si="43"/>
        <v>47.642600000000002</v>
      </c>
    </row>
    <row r="74" spans="1:12" ht="15.75" x14ac:dyDescent="0.25">
      <c r="A74" s="17" t="s">
        <v>206</v>
      </c>
      <c r="B74" s="18">
        <v>15410</v>
      </c>
      <c r="C74" s="18">
        <f t="shared" si="42"/>
        <v>15410</v>
      </c>
      <c r="D74" s="19"/>
      <c r="E74" s="18">
        <f t="shared" si="37"/>
        <v>770.5</v>
      </c>
      <c r="F74" s="18">
        <f t="shared" si="38"/>
        <v>1541</v>
      </c>
      <c r="G74" s="18">
        <f t="shared" si="39"/>
        <v>23115</v>
      </c>
      <c r="H74" s="18"/>
      <c r="I74" s="18">
        <f t="shared" si="40"/>
        <v>6806.083333333333</v>
      </c>
      <c r="J74" s="20">
        <f t="shared" si="41"/>
        <v>47642.583333333336</v>
      </c>
      <c r="L74" s="21">
        <f t="shared" si="43"/>
        <v>47.642600000000002</v>
      </c>
    </row>
    <row r="75" spans="1:12" ht="15.75" x14ac:dyDescent="0.25">
      <c r="A75" s="13" t="s">
        <v>207</v>
      </c>
      <c r="B75" s="18"/>
      <c r="C75" s="22"/>
      <c r="D75" s="23"/>
      <c r="E75" s="22"/>
      <c r="F75" s="22"/>
      <c r="G75" s="22"/>
      <c r="H75" s="22"/>
      <c r="I75" s="22"/>
      <c r="J75" s="24"/>
      <c r="L75" s="21">
        <f t="shared" si="43"/>
        <v>0</v>
      </c>
    </row>
    <row r="76" spans="1:12" ht="15.75" x14ac:dyDescent="0.25">
      <c r="A76" s="25" t="s">
        <v>173</v>
      </c>
      <c r="B76" s="18">
        <v>16630</v>
      </c>
      <c r="C76" s="18">
        <f>B76</f>
        <v>16630</v>
      </c>
      <c r="D76" s="19"/>
      <c r="E76" s="18">
        <f t="shared" ref="E76:E90" si="44">C76*0.05</f>
        <v>831.5</v>
      </c>
      <c r="F76" s="18">
        <f t="shared" ref="F76:F90" si="45">C76*0.1</f>
        <v>1663</v>
      </c>
      <c r="G76" s="18">
        <f t="shared" ref="G76:G90" si="46">C76*1.5</f>
        <v>24945</v>
      </c>
      <c r="H76" s="18">
        <f>C76*0.5</f>
        <v>8315</v>
      </c>
      <c r="I76" s="18">
        <f t="shared" ref="I76:I90" si="47">(C76+D76+E76+F76+G76+H76)*2/12</f>
        <v>8730.75</v>
      </c>
      <c r="J76" s="20">
        <f t="shared" ref="J76:J90" si="48">C76+D76+E76+F76+G76+H76+I76</f>
        <v>61115.25</v>
      </c>
      <c r="L76" s="21">
        <f t="shared" si="43"/>
        <v>61.115300000000005</v>
      </c>
    </row>
    <row r="77" spans="1:12" ht="15.75" x14ac:dyDescent="0.25">
      <c r="A77" s="25" t="s">
        <v>208</v>
      </c>
      <c r="B77" s="18">
        <v>16630</v>
      </c>
      <c r="C77" s="18">
        <f t="shared" ref="C77:C85" si="49">B77</f>
        <v>16630</v>
      </c>
      <c r="D77" s="19"/>
      <c r="E77" s="18">
        <f t="shared" si="44"/>
        <v>831.5</v>
      </c>
      <c r="F77" s="18">
        <f t="shared" si="45"/>
        <v>1663</v>
      </c>
      <c r="G77" s="18">
        <f t="shared" si="46"/>
        <v>24945</v>
      </c>
      <c r="H77" s="18"/>
      <c r="I77" s="18">
        <f t="shared" si="47"/>
        <v>7344.916666666667</v>
      </c>
      <c r="J77" s="20">
        <f t="shared" si="48"/>
        <v>51414.416666666664</v>
      </c>
      <c r="L77" s="21">
        <f t="shared" si="43"/>
        <v>51.414400000000001</v>
      </c>
    </row>
    <row r="78" spans="1:12" ht="25.5" x14ac:dyDescent="0.25">
      <c r="A78" s="35" t="s">
        <v>166</v>
      </c>
      <c r="B78" s="36">
        <v>16630</v>
      </c>
      <c r="C78" s="36">
        <f t="shared" si="49"/>
        <v>16630</v>
      </c>
      <c r="D78" s="36"/>
      <c r="E78" s="36">
        <f t="shared" si="44"/>
        <v>831.5</v>
      </c>
      <c r="F78" s="36">
        <f t="shared" si="45"/>
        <v>1663</v>
      </c>
      <c r="G78" s="36">
        <f t="shared" si="46"/>
        <v>24945</v>
      </c>
      <c r="H78" s="36"/>
      <c r="I78" s="36">
        <f t="shared" si="47"/>
        <v>7344.916666666667</v>
      </c>
      <c r="J78" s="37">
        <f t="shared" si="48"/>
        <v>51414.416666666664</v>
      </c>
      <c r="L78" s="21">
        <f t="shared" si="43"/>
        <v>51.414400000000001</v>
      </c>
    </row>
    <row r="79" spans="1:12" s="33" customFormat="1" ht="15.75" x14ac:dyDescent="0.25">
      <c r="A79" s="30" t="s">
        <v>159</v>
      </c>
      <c r="B79" s="31">
        <v>15410</v>
      </c>
      <c r="C79" s="31">
        <f t="shared" si="49"/>
        <v>15410</v>
      </c>
      <c r="D79" s="31"/>
      <c r="E79" s="31">
        <f t="shared" si="44"/>
        <v>770.5</v>
      </c>
      <c r="F79" s="31">
        <f t="shared" si="45"/>
        <v>1541</v>
      </c>
      <c r="G79" s="31">
        <f t="shared" si="46"/>
        <v>23115</v>
      </c>
      <c r="H79" s="31"/>
      <c r="I79" s="31">
        <f t="shared" si="47"/>
        <v>6806.083333333333</v>
      </c>
      <c r="J79" s="32">
        <f t="shared" si="48"/>
        <v>47642.583333333336</v>
      </c>
      <c r="L79" s="34">
        <f t="shared" si="43"/>
        <v>47.642600000000002</v>
      </c>
    </row>
    <row r="80" spans="1:12" ht="15.75" x14ac:dyDescent="0.25">
      <c r="A80" s="17" t="s">
        <v>209</v>
      </c>
      <c r="B80" s="28">
        <v>15410</v>
      </c>
      <c r="C80" s="18">
        <f t="shared" si="49"/>
        <v>15410</v>
      </c>
      <c r="D80" s="19">
        <f t="shared" ref="D80:D82" si="50">C80*0.1</f>
        <v>1541</v>
      </c>
      <c r="E80" s="18">
        <f t="shared" si="44"/>
        <v>770.5</v>
      </c>
      <c r="F80" s="18">
        <f t="shared" si="45"/>
        <v>1541</v>
      </c>
      <c r="G80" s="18">
        <f t="shared" si="46"/>
        <v>23115</v>
      </c>
      <c r="H80" s="18"/>
      <c r="I80" s="18">
        <f t="shared" si="47"/>
        <v>7062.916666666667</v>
      </c>
      <c r="J80" s="20">
        <f t="shared" si="48"/>
        <v>49440.416666666664</v>
      </c>
      <c r="L80" s="21">
        <f t="shared" si="43"/>
        <v>49.440400000000004</v>
      </c>
    </row>
    <row r="81" spans="1:12" ht="15.75" x14ac:dyDescent="0.25">
      <c r="A81" s="17" t="s">
        <v>210</v>
      </c>
      <c r="B81" s="28">
        <v>15410</v>
      </c>
      <c r="C81" s="28">
        <f t="shared" si="49"/>
        <v>15410</v>
      </c>
      <c r="D81" s="19">
        <f t="shared" si="50"/>
        <v>1541</v>
      </c>
      <c r="E81" s="28">
        <f t="shared" si="44"/>
        <v>770.5</v>
      </c>
      <c r="F81" s="28">
        <f t="shared" si="45"/>
        <v>1541</v>
      </c>
      <c r="G81" s="28">
        <f t="shared" si="46"/>
        <v>23115</v>
      </c>
      <c r="I81" s="28">
        <f t="shared" si="47"/>
        <v>7062.916666666667</v>
      </c>
      <c r="J81" s="20">
        <f t="shared" si="48"/>
        <v>49440.416666666664</v>
      </c>
      <c r="L81" s="21">
        <f t="shared" si="43"/>
        <v>49.440400000000004</v>
      </c>
    </row>
    <row r="82" spans="1:12" ht="15.75" x14ac:dyDescent="0.25">
      <c r="A82" s="38" t="s">
        <v>211</v>
      </c>
      <c r="B82" s="39">
        <v>15410</v>
      </c>
      <c r="C82" s="39">
        <f t="shared" si="49"/>
        <v>15410</v>
      </c>
      <c r="D82" s="40">
        <f t="shared" si="50"/>
        <v>1541</v>
      </c>
      <c r="E82" s="39">
        <f t="shared" si="44"/>
        <v>770.5</v>
      </c>
      <c r="F82" s="39">
        <f t="shared" si="45"/>
        <v>1541</v>
      </c>
      <c r="G82" s="39">
        <f t="shared" si="46"/>
        <v>23115</v>
      </c>
      <c r="H82" s="41"/>
      <c r="I82" s="39">
        <f t="shared" si="47"/>
        <v>7062.916666666667</v>
      </c>
      <c r="J82" s="42">
        <f t="shared" si="48"/>
        <v>49440.416666666664</v>
      </c>
      <c r="L82" s="21">
        <f t="shared" si="43"/>
        <v>49.440400000000004</v>
      </c>
    </row>
    <row r="83" spans="1:12" ht="25.5" x14ac:dyDescent="0.25">
      <c r="A83" s="26" t="s">
        <v>212</v>
      </c>
      <c r="B83" s="19">
        <v>18220</v>
      </c>
      <c r="C83" s="18">
        <f t="shared" si="49"/>
        <v>18220</v>
      </c>
      <c r="D83" s="19"/>
      <c r="E83" s="18">
        <f t="shared" si="44"/>
        <v>911</v>
      </c>
      <c r="F83" s="18">
        <f t="shared" si="45"/>
        <v>1822</v>
      </c>
      <c r="G83" s="18">
        <f t="shared" si="46"/>
        <v>27330</v>
      </c>
      <c r="H83" s="18"/>
      <c r="I83" s="18">
        <f t="shared" si="47"/>
        <v>8047.166666666667</v>
      </c>
      <c r="J83" s="20">
        <f t="shared" si="48"/>
        <v>56330.166666666664</v>
      </c>
      <c r="L83" s="21">
        <f t="shared" si="43"/>
        <v>56.330199999999998</v>
      </c>
    </row>
    <row r="84" spans="1:12" ht="15.75" x14ac:dyDescent="0.25">
      <c r="A84" s="26" t="s">
        <v>186</v>
      </c>
      <c r="B84" s="18">
        <v>15410</v>
      </c>
      <c r="C84" s="18">
        <f t="shared" si="49"/>
        <v>15410</v>
      </c>
      <c r="D84" s="19"/>
      <c r="E84" s="18">
        <f t="shared" si="44"/>
        <v>770.5</v>
      </c>
      <c r="F84" s="18">
        <f t="shared" si="45"/>
        <v>1541</v>
      </c>
      <c r="G84" s="18">
        <f t="shared" si="46"/>
        <v>23115</v>
      </c>
      <c r="H84" s="18"/>
      <c r="I84" s="18">
        <f t="shared" si="47"/>
        <v>6806.083333333333</v>
      </c>
      <c r="J84" s="20">
        <f t="shared" si="48"/>
        <v>47642.583333333336</v>
      </c>
      <c r="L84" s="21">
        <f t="shared" si="43"/>
        <v>47.642600000000002</v>
      </c>
    </row>
    <row r="85" spans="1:12" ht="15.75" x14ac:dyDescent="0.25">
      <c r="A85" s="17" t="s">
        <v>202</v>
      </c>
      <c r="B85" s="18">
        <v>16630</v>
      </c>
      <c r="C85" s="18">
        <f t="shared" si="49"/>
        <v>16630</v>
      </c>
      <c r="D85" s="19"/>
      <c r="E85" s="18">
        <f t="shared" si="44"/>
        <v>831.5</v>
      </c>
      <c r="F85" s="18">
        <f t="shared" si="45"/>
        <v>1663</v>
      </c>
      <c r="G85" s="18">
        <f t="shared" si="46"/>
        <v>24945</v>
      </c>
      <c r="H85" s="18"/>
      <c r="I85" s="18">
        <f t="shared" si="47"/>
        <v>7344.916666666667</v>
      </c>
      <c r="J85" s="20">
        <f t="shared" si="48"/>
        <v>51414.416666666664</v>
      </c>
      <c r="L85" s="21">
        <f t="shared" si="43"/>
        <v>51.414400000000001</v>
      </c>
    </row>
    <row r="86" spans="1:12" ht="15.75" x14ac:dyDescent="0.25">
      <c r="A86" s="17" t="s">
        <v>175</v>
      </c>
      <c r="B86" s="18">
        <v>15410</v>
      </c>
      <c r="C86" s="18">
        <f>B86</f>
        <v>15410</v>
      </c>
      <c r="D86" s="19">
        <f t="shared" ref="D86" si="51">C86*0.1</f>
        <v>1541</v>
      </c>
      <c r="E86" s="18">
        <f t="shared" si="44"/>
        <v>770.5</v>
      </c>
      <c r="F86" s="18">
        <f t="shared" si="45"/>
        <v>1541</v>
      </c>
      <c r="G86" s="18">
        <f t="shared" si="46"/>
        <v>23115</v>
      </c>
      <c r="H86" s="18"/>
      <c r="I86" s="18">
        <f t="shared" si="47"/>
        <v>7062.916666666667</v>
      </c>
      <c r="J86" s="20">
        <f t="shared" si="48"/>
        <v>49440.416666666664</v>
      </c>
      <c r="L86" s="21">
        <f t="shared" si="43"/>
        <v>49.440400000000004</v>
      </c>
    </row>
    <row r="87" spans="1:12" ht="15.75" x14ac:dyDescent="0.25">
      <c r="A87" s="17" t="s">
        <v>213</v>
      </c>
      <c r="B87" s="18">
        <v>15410</v>
      </c>
      <c r="C87" s="18">
        <f>B87</f>
        <v>15410</v>
      </c>
      <c r="D87" s="19"/>
      <c r="E87" s="18">
        <f t="shared" si="44"/>
        <v>770.5</v>
      </c>
      <c r="F87" s="18">
        <f t="shared" si="45"/>
        <v>1541</v>
      </c>
      <c r="G87" s="18">
        <f t="shared" si="46"/>
        <v>23115</v>
      </c>
      <c r="H87" s="18"/>
      <c r="I87" s="18">
        <f t="shared" si="47"/>
        <v>6806.083333333333</v>
      </c>
      <c r="J87" s="20">
        <f t="shared" si="48"/>
        <v>47642.583333333336</v>
      </c>
      <c r="L87" s="21">
        <f t="shared" si="43"/>
        <v>47.642600000000002</v>
      </c>
    </row>
    <row r="88" spans="1:12" ht="25.5" x14ac:dyDescent="0.25">
      <c r="A88" s="17" t="s">
        <v>214</v>
      </c>
      <c r="B88" s="18">
        <v>15410</v>
      </c>
      <c r="C88" s="18">
        <f>B88</f>
        <v>15410</v>
      </c>
      <c r="D88" s="19"/>
      <c r="E88" s="18">
        <f t="shared" si="44"/>
        <v>770.5</v>
      </c>
      <c r="F88" s="18">
        <f t="shared" si="45"/>
        <v>1541</v>
      </c>
      <c r="G88" s="18">
        <f t="shared" si="46"/>
        <v>23115</v>
      </c>
      <c r="H88" s="18"/>
      <c r="I88" s="18">
        <f t="shared" si="47"/>
        <v>6806.083333333333</v>
      </c>
      <c r="J88" s="20">
        <f t="shared" si="48"/>
        <v>47642.583333333336</v>
      </c>
      <c r="L88" s="21">
        <f t="shared" si="43"/>
        <v>47.642600000000002</v>
      </c>
    </row>
    <row r="89" spans="1:12" ht="15.75" x14ac:dyDescent="0.25">
      <c r="A89" s="26" t="s">
        <v>215</v>
      </c>
      <c r="B89" s="18">
        <v>15410</v>
      </c>
      <c r="C89" s="18">
        <f>B89</f>
        <v>15410</v>
      </c>
      <c r="D89" s="19"/>
      <c r="E89" s="18">
        <f t="shared" si="44"/>
        <v>770.5</v>
      </c>
      <c r="F89" s="18">
        <f t="shared" si="45"/>
        <v>1541</v>
      </c>
      <c r="G89" s="18">
        <f t="shared" si="46"/>
        <v>23115</v>
      </c>
      <c r="H89" s="18"/>
      <c r="I89" s="18">
        <f t="shared" si="47"/>
        <v>6806.083333333333</v>
      </c>
      <c r="J89" s="20">
        <f t="shared" si="48"/>
        <v>47642.583333333336</v>
      </c>
      <c r="L89" s="21">
        <f t="shared" si="43"/>
        <v>47.642600000000002</v>
      </c>
    </row>
    <row r="90" spans="1:12" ht="15.75" x14ac:dyDescent="0.25">
      <c r="A90" s="26" t="s">
        <v>216</v>
      </c>
      <c r="B90" s="18">
        <v>15410</v>
      </c>
      <c r="C90" s="18">
        <f>B90</f>
        <v>15410</v>
      </c>
      <c r="D90" s="19"/>
      <c r="E90" s="18">
        <f t="shared" si="44"/>
        <v>770.5</v>
      </c>
      <c r="F90" s="18">
        <f t="shared" si="45"/>
        <v>1541</v>
      </c>
      <c r="G90" s="18">
        <f t="shared" si="46"/>
        <v>23115</v>
      </c>
      <c r="H90" s="18"/>
      <c r="I90" s="18">
        <f t="shared" si="47"/>
        <v>6806.083333333333</v>
      </c>
      <c r="J90" s="20">
        <f t="shared" si="48"/>
        <v>47642.583333333336</v>
      </c>
      <c r="L90" s="21">
        <f t="shared" si="43"/>
        <v>47.642600000000002</v>
      </c>
    </row>
    <row r="91" spans="1:12" ht="15.75" x14ac:dyDescent="0.25">
      <c r="A91" s="13" t="s">
        <v>217</v>
      </c>
      <c r="B91" s="18"/>
      <c r="C91" s="22"/>
      <c r="D91" s="23"/>
      <c r="E91" s="22"/>
      <c r="F91" s="22"/>
      <c r="G91" s="22"/>
      <c r="H91" s="22"/>
      <c r="I91" s="22"/>
      <c r="J91" s="24"/>
      <c r="L91" s="21">
        <f t="shared" si="43"/>
        <v>0</v>
      </c>
    </row>
    <row r="92" spans="1:12" ht="15.75" x14ac:dyDescent="0.25">
      <c r="A92" s="17" t="s">
        <v>175</v>
      </c>
      <c r="B92" s="18">
        <v>15410</v>
      </c>
      <c r="C92" s="18">
        <f>B92</f>
        <v>15410</v>
      </c>
      <c r="D92" s="19">
        <f t="shared" ref="D92:D93" si="52">C92*0.1</f>
        <v>1541</v>
      </c>
      <c r="E92" s="18">
        <f t="shared" ref="E92:E99" si="53">C92*0.05</f>
        <v>770.5</v>
      </c>
      <c r="F92" s="18">
        <f t="shared" ref="F92:F99" si="54">C92*0.1</f>
        <v>1541</v>
      </c>
      <c r="G92" s="18">
        <f t="shared" ref="G92:G99" si="55">C92*1.5</f>
        <v>23115</v>
      </c>
      <c r="H92" s="18"/>
      <c r="I92" s="18">
        <f t="shared" ref="I92:I99" si="56">(C92+D92+E92+F92+G92+H92)*2/12</f>
        <v>7062.916666666667</v>
      </c>
      <c r="J92" s="20">
        <f t="shared" ref="J92:J99" si="57">C92+D92+E92+F92+G92+H92+I92</f>
        <v>49440.416666666664</v>
      </c>
      <c r="L92" s="21">
        <f t="shared" si="43"/>
        <v>49.440400000000004</v>
      </c>
    </row>
    <row r="93" spans="1:12" ht="25.5" x14ac:dyDescent="0.25">
      <c r="A93" s="17" t="s">
        <v>218</v>
      </c>
      <c r="B93" s="18">
        <v>16630</v>
      </c>
      <c r="C93" s="18">
        <f t="shared" ref="C93:C99" si="58">B93</f>
        <v>16630</v>
      </c>
      <c r="D93" s="19">
        <f t="shared" si="52"/>
        <v>1663</v>
      </c>
      <c r="E93" s="18">
        <f t="shared" si="53"/>
        <v>831.5</v>
      </c>
      <c r="F93" s="18">
        <f t="shared" si="54"/>
        <v>1663</v>
      </c>
      <c r="G93" s="18">
        <f t="shared" si="55"/>
        <v>24945</v>
      </c>
      <c r="H93" s="18"/>
      <c r="I93" s="18">
        <f t="shared" si="56"/>
        <v>7622.083333333333</v>
      </c>
      <c r="J93" s="20">
        <f t="shared" si="57"/>
        <v>53354.583333333336</v>
      </c>
      <c r="L93" s="21">
        <f t="shared" si="43"/>
        <v>53.354599999999998</v>
      </c>
    </row>
    <row r="94" spans="1:12" ht="25.5" x14ac:dyDescent="0.25">
      <c r="A94" s="17" t="s">
        <v>219</v>
      </c>
      <c r="B94" s="18">
        <v>16630</v>
      </c>
      <c r="C94" s="18">
        <f t="shared" si="58"/>
        <v>16630</v>
      </c>
      <c r="D94" s="19"/>
      <c r="E94" s="18">
        <f t="shared" si="53"/>
        <v>831.5</v>
      </c>
      <c r="F94" s="18">
        <f t="shared" si="54"/>
        <v>1663</v>
      </c>
      <c r="G94" s="18">
        <f t="shared" si="55"/>
        <v>24945</v>
      </c>
      <c r="H94" s="18"/>
      <c r="I94" s="18">
        <f t="shared" si="56"/>
        <v>7344.916666666667</v>
      </c>
      <c r="J94" s="20">
        <f t="shared" si="57"/>
        <v>51414.416666666664</v>
      </c>
      <c r="L94" s="21">
        <f t="shared" si="43"/>
        <v>51.414400000000001</v>
      </c>
    </row>
    <row r="95" spans="1:12" ht="15.75" x14ac:dyDescent="0.25">
      <c r="A95" s="17" t="s">
        <v>220</v>
      </c>
      <c r="B95" s="18">
        <v>16630</v>
      </c>
      <c r="C95" s="18">
        <f t="shared" si="58"/>
        <v>16630</v>
      </c>
      <c r="D95" s="19"/>
      <c r="E95" s="18">
        <f t="shared" si="53"/>
        <v>831.5</v>
      </c>
      <c r="F95" s="18">
        <f t="shared" si="54"/>
        <v>1663</v>
      </c>
      <c r="G95" s="18">
        <f t="shared" si="55"/>
        <v>24945</v>
      </c>
      <c r="H95" s="18"/>
      <c r="I95" s="18">
        <f t="shared" si="56"/>
        <v>7344.916666666667</v>
      </c>
      <c r="J95" s="20">
        <f t="shared" si="57"/>
        <v>51414.416666666664</v>
      </c>
      <c r="L95" s="21">
        <f t="shared" si="43"/>
        <v>51.414400000000001</v>
      </c>
    </row>
    <row r="96" spans="1:12" ht="15.75" x14ac:dyDescent="0.25">
      <c r="A96" s="17" t="s">
        <v>221</v>
      </c>
      <c r="B96" s="18">
        <v>16630</v>
      </c>
      <c r="C96" s="18">
        <f t="shared" si="58"/>
        <v>16630</v>
      </c>
      <c r="D96" s="19"/>
      <c r="E96" s="18">
        <f t="shared" si="53"/>
        <v>831.5</v>
      </c>
      <c r="F96" s="18">
        <f t="shared" si="54"/>
        <v>1663</v>
      </c>
      <c r="G96" s="18">
        <f t="shared" si="55"/>
        <v>24945</v>
      </c>
      <c r="H96" s="18"/>
      <c r="I96" s="18">
        <f t="shared" si="56"/>
        <v>7344.916666666667</v>
      </c>
      <c r="J96" s="20">
        <f t="shared" si="57"/>
        <v>51414.416666666664</v>
      </c>
      <c r="L96" s="21">
        <f t="shared" si="43"/>
        <v>51.414400000000001</v>
      </c>
    </row>
    <row r="97" spans="1:12" ht="25.5" x14ac:dyDescent="0.25">
      <c r="A97" s="17" t="s">
        <v>222</v>
      </c>
      <c r="B97" s="18">
        <v>15410</v>
      </c>
      <c r="C97" s="18">
        <f t="shared" si="58"/>
        <v>15410</v>
      </c>
      <c r="D97" s="19"/>
      <c r="E97" s="18">
        <f t="shared" si="53"/>
        <v>770.5</v>
      </c>
      <c r="F97" s="18">
        <f t="shared" si="54"/>
        <v>1541</v>
      </c>
      <c r="G97" s="18">
        <f t="shared" si="55"/>
        <v>23115</v>
      </c>
      <c r="H97" s="18"/>
      <c r="I97" s="18">
        <f t="shared" si="56"/>
        <v>6806.083333333333</v>
      </c>
      <c r="J97" s="20">
        <f t="shared" si="57"/>
        <v>47642.583333333336</v>
      </c>
      <c r="L97" s="21">
        <f t="shared" si="43"/>
        <v>47.642600000000002</v>
      </c>
    </row>
    <row r="98" spans="1:12" ht="15.75" x14ac:dyDescent="0.25">
      <c r="A98" s="17" t="s">
        <v>204</v>
      </c>
      <c r="B98" s="18">
        <v>16630</v>
      </c>
      <c r="C98" s="18">
        <f t="shared" si="58"/>
        <v>16630</v>
      </c>
      <c r="D98" s="19"/>
      <c r="E98" s="18">
        <f t="shared" si="53"/>
        <v>831.5</v>
      </c>
      <c r="F98" s="18">
        <f t="shared" si="54"/>
        <v>1663</v>
      </c>
      <c r="G98" s="18">
        <f t="shared" si="55"/>
        <v>24945</v>
      </c>
      <c r="H98" s="18"/>
      <c r="I98" s="18">
        <f t="shared" si="56"/>
        <v>7344.916666666667</v>
      </c>
      <c r="J98" s="20">
        <f t="shared" si="57"/>
        <v>51414.416666666664</v>
      </c>
      <c r="L98" s="21">
        <f t="shared" si="43"/>
        <v>51.414400000000001</v>
      </c>
    </row>
    <row r="99" spans="1:12" ht="15.75" x14ac:dyDescent="0.25">
      <c r="A99" s="17" t="s">
        <v>171</v>
      </c>
      <c r="B99" s="18">
        <v>16630</v>
      </c>
      <c r="C99" s="18">
        <f t="shared" si="58"/>
        <v>16630</v>
      </c>
      <c r="D99" s="19"/>
      <c r="E99" s="18">
        <f t="shared" si="53"/>
        <v>831.5</v>
      </c>
      <c r="F99" s="18">
        <f t="shared" si="54"/>
        <v>1663</v>
      </c>
      <c r="G99" s="18">
        <f t="shared" si="55"/>
        <v>24945</v>
      </c>
      <c r="H99" s="18"/>
      <c r="I99" s="18">
        <f t="shared" si="56"/>
        <v>7344.916666666667</v>
      </c>
      <c r="J99" s="20">
        <f t="shared" si="57"/>
        <v>51414.416666666664</v>
      </c>
      <c r="L99" s="21">
        <f t="shared" si="43"/>
        <v>51.414400000000001</v>
      </c>
    </row>
    <row r="100" spans="1:12" ht="15.75" x14ac:dyDescent="0.25">
      <c r="A100" s="13" t="s">
        <v>223</v>
      </c>
      <c r="B100" s="18"/>
      <c r="C100" s="18"/>
      <c r="D100" s="19"/>
      <c r="E100" s="18"/>
      <c r="F100" s="18"/>
      <c r="G100" s="18"/>
      <c r="H100" s="18"/>
      <c r="I100" s="18"/>
      <c r="J100" s="20"/>
      <c r="L100" s="21"/>
    </row>
    <row r="101" spans="1:12" ht="15.75" x14ac:dyDescent="0.25">
      <c r="A101" s="17" t="s">
        <v>175</v>
      </c>
      <c r="B101" s="18">
        <v>15410</v>
      </c>
      <c r="C101" s="18">
        <f>B101*1.25</f>
        <v>19262.5</v>
      </c>
      <c r="D101" s="19">
        <f t="shared" ref="D101:D102" si="59">C101*0.1</f>
        <v>1926.25</v>
      </c>
      <c r="E101" s="18">
        <f t="shared" ref="E101:E110" si="60">C101*0.05</f>
        <v>963.125</v>
      </c>
      <c r="F101" s="18">
        <f t="shared" ref="F101:F110" si="61">C101*0.1</f>
        <v>1926.25</v>
      </c>
      <c r="G101" s="18">
        <f t="shared" ref="G101:G110" si="62">C101*1.5</f>
        <v>28893.75</v>
      </c>
      <c r="H101" s="18"/>
      <c r="I101" s="18">
        <f t="shared" ref="I101:I110" si="63">(C101+D101+E101+F101+G101+H101)*2/12</f>
        <v>8828.6458333333339</v>
      </c>
      <c r="J101" s="20">
        <f t="shared" ref="J101:J110" si="64">C101+D101+E101+F101+G101+H101+I101</f>
        <v>61800.520833333336</v>
      </c>
      <c r="L101" s="21">
        <f t="shared" si="43"/>
        <v>61.8005</v>
      </c>
    </row>
    <row r="102" spans="1:12" ht="15.75" x14ac:dyDescent="0.25">
      <c r="A102" s="17" t="s">
        <v>171</v>
      </c>
      <c r="B102" s="18">
        <v>16630</v>
      </c>
      <c r="C102" s="18">
        <f t="shared" ref="C102:C110" si="65">B102*1.25</f>
        <v>20787.5</v>
      </c>
      <c r="D102" s="19">
        <f t="shared" si="59"/>
        <v>2078.75</v>
      </c>
      <c r="E102" s="18">
        <f t="shared" si="60"/>
        <v>1039.375</v>
      </c>
      <c r="F102" s="18">
        <f t="shared" si="61"/>
        <v>2078.75</v>
      </c>
      <c r="G102" s="18">
        <f t="shared" si="62"/>
        <v>31181.25</v>
      </c>
      <c r="H102" s="18"/>
      <c r="I102" s="18">
        <f t="shared" si="63"/>
        <v>9527.6041666666661</v>
      </c>
      <c r="J102" s="20">
        <f t="shared" si="64"/>
        <v>66693.229166666672</v>
      </c>
      <c r="L102" s="21">
        <f t="shared" si="43"/>
        <v>66.69319999999999</v>
      </c>
    </row>
    <row r="103" spans="1:12" ht="25.5" x14ac:dyDescent="0.25">
      <c r="A103" s="35" t="s">
        <v>166</v>
      </c>
      <c r="B103" s="36">
        <v>16630</v>
      </c>
      <c r="C103" s="36">
        <f t="shared" si="65"/>
        <v>20787.5</v>
      </c>
      <c r="D103" s="36"/>
      <c r="E103" s="36">
        <f t="shared" si="60"/>
        <v>1039.375</v>
      </c>
      <c r="F103" s="36">
        <f t="shared" si="61"/>
        <v>2078.75</v>
      </c>
      <c r="G103" s="36">
        <f t="shared" si="62"/>
        <v>31181.25</v>
      </c>
      <c r="H103" s="36"/>
      <c r="I103" s="36">
        <f t="shared" si="63"/>
        <v>9181.1458333333339</v>
      </c>
      <c r="J103" s="37">
        <f t="shared" si="64"/>
        <v>64268.020833333336</v>
      </c>
      <c r="L103" s="21">
        <f t="shared" si="43"/>
        <v>64.268000000000001</v>
      </c>
    </row>
    <row r="104" spans="1:12" ht="15.75" x14ac:dyDescent="0.25">
      <c r="A104" s="17" t="s">
        <v>224</v>
      </c>
      <c r="B104" s="18">
        <v>16630</v>
      </c>
      <c r="C104" s="18">
        <f t="shared" si="65"/>
        <v>20787.5</v>
      </c>
      <c r="D104" s="19"/>
      <c r="E104" s="18">
        <f t="shared" si="60"/>
        <v>1039.375</v>
      </c>
      <c r="F104" s="18">
        <f t="shared" si="61"/>
        <v>2078.75</v>
      </c>
      <c r="G104" s="18">
        <f t="shared" si="62"/>
        <v>31181.25</v>
      </c>
      <c r="H104" s="18">
        <f>C104*0.5</f>
        <v>10393.75</v>
      </c>
      <c r="I104" s="18">
        <f t="shared" si="63"/>
        <v>10913.4375</v>
      </c>
      <c r="J104" s="20">
        <f t="shared" si="64"/>
        <v>76394.0625</v>
      </c>
      <c r="L104" s="21">
        <f t="shared" si="43"/>
        <v>76.394100000000009</v>
      </c>
    </row>
    <row r="105" spans="1:12" ht="15.75" x14ac:dyDescent="0.25">
      <c r="A105" s="17" t="s">
        <v>225</v>
      </c>
      <c r="B105" s="18">
        <v>16630</v>
      </c>
      <c r="C105" s="18">
        <f t="shared" si="65"/>
        <v>20787.5</v>
      </c>
      <c r="D105" s="19"/>
      <c r="E105" s="18">
        <f t="shared" si="60"/>
        <v>1039.375</v>
      </c>
      <c r="F105" s="18">
        <f t="shared" si="61"/>
        <v>2078.75</v>
      </c>
      <c r="G105" s="18">
        <f t="shared" si="62"/>
        <v>31181.25</v>
      </c>
      <c r="H105" s="18">
        <f>C105*0.5</f>
        <v>10393.75</v>
      </c>
      <c r="I105" s="18">
        <f t="shared" si="63"/>
        <v>10913.4375</v>
      </c>
      <c r="J105" s="20">
        <f t="shared" si="64"/>
        <v>76394.0625</v>
      </c>
      <c r="L105" s="21">
        <f t="shared" si="43"/>
        <v>76.394100000000009</v>
      </c>
    </row>
    <row r="106" spans="1:12" ht="15.75" x14ac:dyDescent="0.25">
      <c r="A106" s="17" t="s">
        <v>226</v>
      </c>
      <c r="B106" s="18">
        <v>16630</v>
      </c>
      <c r="C106" s="18">
        <f t="shared" si="65"/>
        <v>20787.5</v>
      </c>
      <c r="D106" s="19"/>
      <c r="E106" s="18">
        <f t="shared" si="60"/>
        <v>1039.375</v>
      </c>
      <c r="F106" s="18">
        <f t="shared" si="61"/>
        <v>2078.75</v>
      </c>
      <c r="G106" s="18">
        <f t="shared" si="62"/>
        <v>31181.25</v>
      </c>
      <c r="H106" s="18">
        <f>C106*0.5</f>
        <v>10393.75</v>
      </c>
      <c r="I106" s="18">
        <f t="shared" si="63"/>
        <v>10913.4375</v>
      </c>
      <c r="J106" s="20">
        <f t="shared" si="64"/>
        <v>76394.0625</v>
      </c>
      <c r="L106" s="21">
        <f t="shared" si="43"/>
        <v>76.394100000000009</v>
      </c>
    </row>
    <row r="107" spans="1:12" ht="15.75" x14ac:dyDescent="0.25">
      <c r="A107" s="17" t="s">
        <v>184</v>
      </c>
      <c r="B107" s="18">
        <v>16630</v>
      </c>
      <c r="C107" s="18">
        <f t="shared" si="65"/>
        <v>20787.5</v>
      </c>
      <c r="D107" s="19"/>
      <c r="E107" s="18">
        <f t="shared" si="60"/>
        <v>1039.375</v>
      </c>
      <c r="F107" s="18">
        <f t="shared" si="61"/>
        <v>2078.75</v>
      </c>
      <c r="G107" s="18">
        <f t="shared" si="62"/>
        <v>31181.25</v>
      </c>
      <c r="H107" s="18"/>
      <c r="I107" s="18">
        <f t="shared" si="63"/>
        <v>9181.1458333333339</v>
      </c>
      <c r="J107" s="20">
        <f t="shared" si="64"/>
        <v>64268.020833333336</v>
      </c>
      <c r="L107" s="21">
        <f t="shared" si="43"/>
        <v>64.268000000000001</v>
      </c>
    </row>
    <row r="108" spans="1:12" ht="15.75" x14ac:dyDescent="0.25">
      <c r="A108" s="17" t="s">
        <v>227</v>
      </c>
      <c r="B108" s="19">
        <v>16630</v>
      </c>
      <c r="C108" s="18">
        <f t="shared" si="65"/>
        <v>20787.5</v>
      </c>
      <c r="D108" s="19">
        <f>C108*0.25</f>
        <v>5196.875</v>
      </c>
      <c r="E108" s="19">
        <f t="shared" si="60"/>
        <v>1039.375</v>
      </c>
      <c r="F108" s="19">
        <f t="shared" si="61"/>
        <v>2078.75</v>
      </c>
      <c r="G108" s="19">
        <f t="shared" si="62"/>
        <v>31181.25</v>
      </c>
      <c r="H108" s="22"/>
      <c r="I108" s="19">
        <f t="shared" si="63"/>
        <v>10047.291666666666</v>
      </c>
      <c r="J108" s="29">
        <f t="shared" si="64"/>
        <v>70331.041666666672</v>
      </c>
      <c r="L108" s="21">
        <f t="shared" si="43"/>
        <v>70.331000000000003</v>
      </c>
    </row>
    <row r="109" spans="1:12" ht="15.75" x14ac:dyDescent="0.25">
      <c r="A109" s="26" t="s">
        <v>228</v>
      </c>
      <c r="B109" s="18">
        <v>16630</v>
      </c>
      <c r="C109" s="18">
        <f t="shared" si="65"/>
        <v>20787.5</v>
      </c>
      <c r="D109" s="19"/>
      <c r="E109" s="18">
        <f t="shared" si="60"/>
        <v>1039.375</v>
      </c>
      <c r="F109" s="18">
        <f t="shared" si="61"/>
        <v>2078.75</v>
      </c>
      <c r="G109" s="18">
        <f t="shared" si="62"/>
        <v>31181.25</v>
      </c>
      <c r="H109" s="18"/>
      <c r="I109" s="18">
        <f t="shared" si="63"/>
        <v>9181.1458333333339</v>
      </c>
      <c r="J109" s="20">
        <f t="shared" si="64"/>
        <v>64268.020833333336</v>
      </c>
      <c r="L109" s="21">
        <f t="shared" si="43"/>
        <v>64.268000000000001</v>
      </c>
    </row>
    <row r="110" spans="1:12" ht="15.75" x14ac:dyDescent="0.25">
      <c r="A110" s="17" t="s">
        <v>229</v>
      </c>
      <c r="B110" s="18">
        <v>15410</v>
      </c>
      <c r="C110" s="18">
        <f t="shared" si="65"/>
        <v>19262.5</v>
      </c>
      <c r="D110" s="19"/>
      <c r="E110" s="18">
        <f t="shared" si="60"/>
        <v>963.125</v>
      </c>
      <c r="F110" s="18">
        <f t="shared" si="61"/>
        <v>1926.25</v>
      </c>
      <c r="G110" s="18">
        <f t="shared" si="62"/>
        <v>28893.75</v>
      </c>
      <c r="H110" s="18"/>
      <c r="I110" s="18">
        <f t="shared" si="63"/>
        <v>8507.6041666666661</v>
      </c>
      <c r="J110" s="20">
        <f t="shared" si="64"/>
        <v>59553.229166666664</v>
      </c>
      <c r="L110" s="21">
        <f t="shared" si="43"/>
        <v>59.553199999999997</v>
      </c>
    </row>
    <row r="111" spans="1:12" ht="15.75" x14ac:dyDescent="0.25">
      <c r="A111" s="13" t="s">
        <v>230</v>
      </c>
      <c r="B111" s="18"/>
      <c r="C111" s="18"/>
      <c r="D111" s="19"/>
      <c r="E111" s="18"/>
      <c r="F111" s="18"/>
      <c r="G111" s="18"/>
      <c r="H111" s="18"/>
      <c r="I111" s="18"/>
      <c r="J111" s="20"/>
      <c r="L111" s="21"/>
    </row>
    <row r="112" spans="1:12" ht="15.75" x14ac:dyDescent="0.25">
      <c r="A112" s="17" t="s">
        <v>182</v>
      </c>
      <c r="B112" s="18">
        <v>15410</v>
      </c>
      <c r="C112" s="18">
        <f>B112*1.25</f>
        <v>19262.5</v>
      </c>
      <c r="D112" s="19">
        <f t="shared" ref="D112:D113" si="66">C112*0.1</f>
        <v>1926.25</v>
      </c>
      <c r="E112" s="18">
        <f t="shared" ref="E112:E121" si="67">C112*0.05</f>
        <v>963.125</v>
      </c>
      <c r="F112" s="18">
        <f t="shared" ref="F112:F121" si="68">C112*0.1</f>
        <v>1926.25</v>
      </c>
      <c r="G112" s="18">
        <f t="shared" ref="G112:G121" si="69">C112*1.5</f>
        <v>28893.75</v>
      </c>
      <c r="H112" s="18"/>
      <c r="I112" s="18">
        <f t="shared" ref="I112:I121" si="70">(C112+D112+E112+F112+G112+H112)*2/12</f>
        <v>8828.6458333333339</v>
      </c>
      <c r="J112" s="20">
        <f t="shared" ref="J112:J121" si="71">C112+D112+E112+F112+G112+H112+I112</f>
        <v>61800.520833333336</v>
      </c>
      <c r="L112" s="21">
        <f t="shared" si="43"/>
        <v>61.8005</v>
      </c>
    </row>
    <row r="113" spans="1:12" ht="15.75" x14ac:dyDescent="0.25">
      <c r="A113" s="17" t="s">
        <v>231</v>
      </c>
      <c r="B113" s="18">
        <v>15410</v>
      </c>
      <c r="C113" s="18">
        <f t="shared" ref="C113:C121" si="72">B113*1.25</f>
        <v>19262.5</v>
      </c>
      <c r="D113" s="19">
        <f t="shared" si="66"/>
        <v>1926.25</v>
      </c>
      <c r="E113" s="18">
        <f t="shared" si="67"/>
        <v>963.125</v>
      </c>
      <c r="F113" s="18">
        <f t="shared" si="68"/>
        <v>1926.25</v>
      </c>
      <c r="G113" s="18">
        <f t="shared" si="69"/>
        <v>28893.75</v>
      </c>
      <c r="H113" s="18"/>
      <c r="I113" s="18">
        <f t="shared" si="70"/>
        <v>8828.6458333333339</v>
      </c>
      <c r="J113" s="20">
        <f t="shared" si="71"/>
        <v>61800.520833333336</v>
      </c>
      <c r="L113" s="21">
        <f t="shared" si="43"/>
        <v>61.8005</v>
      </c>
    </row>
    <row r="114" spans="1:12" ht="15.75" x14ac:dyDescent="0.25">
      <c r="A114" s="17" t="s">
        <v>171</v>
      </c>
      <c r="B114" s="18">
        <v>16630</v>
      </c>
      <c r="C114" s="18">
        <f t="shared" si="72"/>
        <v>20787.5</v>
      </c>
      <c r="D114" s="19"/>
      <c r="E114" s="18">
        <f t="shared" si="67"/>
        <v>1039.375</v>
      </c>
      <c r="F114" s="18">
        <f t="shared" si="68"/>
        <v>2078.75</v>
      </c>
      <c r="G114" s="18">
        <f t="shared" si="69"/>
        <v>31181.25</v>
      </c>
      <c r="H114" s="18"/>
      <c r="I114" s="18">
        <f t="shared" si="70"/>
        <v>9181.1458333333339</v>
      </c>
      <c r="J114" s="20">
        <f t="shared" si="71"/>
        <v>64268.020833333336</v>
      </c>
      <c r="L114" s="21">
        <f t="shared" si="43"/>
        <v>64.268000000000001</v>
      </c>
    </row>
    <row r="115" spans="1:12" ht="15.75" x14ac:dyDescent="0.25">
      <c r="A115" s="17" t="s">
        <v>232</v>
      </c>
      <c r="B115" s="18">
        <v>15410</v>
      </c>
      <c r="C115" s="18">
        <f t="shared" si="72"/>
        <v>19262.5</v>
      </c>
      <c r="D115" s="19"/>
      <c r="E115" s="18">
        <f t="shared" si="67"/>
        <v>963.125</v>
      </c>
      <c r="F115" s="18">
        <f t="shared" si="68"/>
        <v>1926.25</v>
      </c>
      <c r="G115" s="18">
        <f t="shared" si="69"/>
        <v>28893.75</v>
      </c>
      <c r="H115" s="18">
        <f>C115*0.5</f>
        <v>9631.25</v>
      </c>
      <c r="I115" s="18">
        <f t="shared" si="70"/>
        <v>10112.8125</v>
      </c>
      <c r="J115" s="20">
        <f t="shared" si="71"/>
        <v>70789.6875</v>
      </c>
      <c r="L115" s="21">
        <f t="shared" si="43"/>
        <v>70.789699999999996</v>
      </c>
    </row>
    <row r="116" spans="1:12" ht="15.75" x14ac:dyDescent="0.25">
      <c r="A116" s="17" t="s">
        <v>233</v>
      </c>
      <c r="B116" s="18">
        <v>15410</v>
      </c>
      <c r="C116" s="18">
        <f t="shared" si="72"/>
        <v>19262.5</v>
      </c>
      <c r="D116" s="19">
        <f t="shared" ref="D116" si="73">C116*0.1</f>
        <v>1926.25</v>
      </c>
      <c r="E116" s="18">
        <f t="shared" si="67"/>
        <v>963.125</v>
      </c>
      <c r="F116" s="18">
        <f t="shared" si="68"/>
        <v>1926.25</v>
      </c>
      <c r="G116" s="18">
        <f t="shared" si="69"/>
        <v>28893.75</v>
      </c>
      <c r="H116" s="18">
        <f>C116*0.5</f>
        <v>9631.25</v>
      </c>
      <c r="I116" s="18">
        <f t="shared" si="70"/>
        <v>10433.854166666666</v>
      </c>
      <c r="J116" s="20">
        <f t="shared" si="71"/>
        <v>73036.979166666672</v>
      </c>
      <c r="L116" s="21">
        <f t="shared" si="43"/>
        <v>73.037000000000006</v>
      </c>
    </row>
    <row r="117" spans="1:12" ht="15.75" x14ac:dyDescent="0.25">
      <c r="A117" s="17" t="s">
        <v>234</v>
      </c>
      <c r="B117" s="18">
        <v>16630</v>
      </c>
      <c r="C117" s="18">
        <f t="shared" si="72"/>
        <v>20787.5</v>
      </c>
      <c r="D117" s="19"/>
      <c r="E117" s="18">
        <f t="shared" si="67"/>
        <v>1039.375</v>
      </c>
      <c r="F117" s="18">
        <f t="shared" si="68"/>
        <v>2078.75</v>
      </c>
      <c r="G117" s="18">
        <f t="shared" si="69"/>
        <v>31181.25</v>
      </c>
      <c r="H117" s="18">
        <f>C117*0.5</f>
        <v>10393.75</v>
      </c>
      <c r="I117" s="18">
        <f t="shared" si="70"/>
        <v>10913.4375</v>
      </c>
      <c r="J117" s="20">
        <f t="shared" si="71"/>
        <v>76394.0625</v>
      </c>
      <c r="L117" s="21">
        <f t="shared" si="43"/>
        <v>76.394100000000009</v>
      </c>
    </row>
    <row r="118" spans="1:12" ht="15.75" x14ac:dyDescent="0.25">
      <c r="A118" s="17" t="s">
        <v>229</v>
      </c>
      <c r="B118" s="18">
        <v>15410</v>
      </c>
      <c r="C118" s="18">
        <f t="shared" si="72"/>
        <v>19262.5</v>
      </c>
      <c r="D118" s="19"/>
      <c r="E118" s="18">
        <f t="shared" si="67"/>
        <v>963.125</v>
      </c>
      <c r="F118" s="18">
        <f t="shared" si="68"/>
        <v>1926.25</v>
      </c>
      <c r="G118" s="18">
        <f t="shared" si="69"/>
        <v>28893.75</v>
      </c>
      <c r="H118" s="18"/>
      <c r="I118" s="18">
        <f t="shared" si="70"/>
        <v>8507.6041666666661</v>
      </c>
      <c r="J118" s="20">
        <f t="shared" si="71"/>
        <v>59553.229166666664</v>
      </c>
      <c r="L118" s="21">
        <f t="shared" si="43"/>
        <v>59.553199999999997</v>
      </c>
    </row>
    <row r="119" spans="1:12" ht="15.75" x14ac:dyDescent="0.25">
      <c r="A119" s="17" t="s">
        <v>235</v>
      </c>
      <c r="B119" s="19">
        <v>15410</v>
      </c>
      <c r="C119" s="18">
        <f t="shared" si="72"/>
        <v>19262.5</v>
      </c>
      <c r="D119" s="19"/>
      <c r="E119" s="19">
        <f t="shared" si="67"/>
        <v>963.125</v>
      </c>
      <c r="F119" s="19">
        <f t="shared" si="68"/>
        <v>1926.25</v>
      </c>
      <c r="G119" s="19">
        <f t="shared" si="69"/>
        <v>28893.75</v>
      </c>
      <c r="H119" s="22"/>
      <c r="I119" s="19">
        <f t="shared" si="70"/>
        <v>8507.6041666666661</v>
      </c>
      <c r="J119" s="29">
        <f t="shared" si="71"/>
        <v>59553.229166666664</v>
      </c>
      <c r="L119" s="21">
        <f t="shared" si="43"/>
        <v>59.553199999999997</v>
      </c>
    </row>
    <row r="120" spans="1:12" ht="15.75" x14ac:dyDescent="0.25">
      <c r="A120" s="26" t="s">
        <v>228</v>
      </c>
      <c r="B120" s="19">
        <v>15410</v>
      </c>
      <c r="C120" s="18">
        <f t="shared" si="72"/>
        <v>19262.5</v>
      </c>
      <c r="D120" s="19">
        <f t="shared" ref="D120:D121" si="74">C120*0.25</f>
        <v>4815.625</v>
      </c>
      <c r="E120" s="19">
        <f t="shared" si="67"/>
        <v>963.125</v>
      </c>
      <c r="F120" s="19">
        <f t="shared" si="68"/>
        <v>1926.25</v>
      </c>
      <c r="G120" s="19">
        <f t="shared" si="69"/>
        <v>28893.75</v>
      </c>
      <c r="H120" s="22"/>
      <c r="I120" s="19">
        <f t="shared" si="70"/>
        <v>9310.2083333333339</v>
      </c>
      <c r="J120" s="29">
        <f t="shared" si="71"/>
        <v>65171.458333333336</v>
      </c>
      <c r="L120" s="21">
        <f t="shared" si="43"/>
        <v>65.171499999999995</v>
      </c>
    </row>
    <row r="121" spans="1:12" ht="15.75" x14ac:dyDescent="0.25">
      <c r="A121" s="26" t="s">
        <v>236</v>
      </c>
      <c r="B121" s="19">
        <v>15410</v>
      </c>
      <c r="C121" s="18">
        <f t="shared" si="72"/>
        <v>19262.5</v>
      </c>
      <c r="D121" s="19">
        <f t="shared" si="74"/>
        <v>4815.625</v>
      </c>
      <c r="E121" s="19">
        <f t="shared" si="67"/>
        <v>963.125</v>
      </c>
      <c r="F121" s="19">
        <f t="shared" si="68"/>
        <v>1926.25</v>
      </c>
      <c r="G121" s="19">
        <f t="shared" si="69"/>
        <v>28893.75</v>
      </c>
      <c r="H121" s="22"/>
      <c r="I121" s="19">
        <f t="shared" si="70"/>
        <v>9310.2083333333339</v>
      </c>
      <c r="J121" s="29">
        <f t="shared" si="71"/>
        <v>65171.458333333336</v>
      </c>
      <c r="L121" s="21">
        <f t="shared" si="43"/>
        <v>65.171499999999995</v>
      </c>
    </row>
  </sheetData>
  <autoFilter ref="A4:M1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Миронова Екатерина Александровна</cp:lastModifiedBy>
  <cp:lastPrinted>2025-04-22T08:56:12Z</cp:lastPrinted>
  <dcterms:created xsi:type="dcterms:W3CDTF">2014-09-22T09:37:08Z</dcterms:created>
  <dcterms:modified xsi:type="dcterms:W3CDTF">2025-12-25T11:04:17Z</dcterms:modified>
</cp:coreProperties>
</file>